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Лист1" sheetId="1" r:id="rId1"/>
    <sheet name="Лист2" sheetId="2" r:id="rId2"/>
  </sheets>
  <definedNames>
    <definedName name="_xlnm.Print_Titles" localSheetId="1">'Лист2'!$6:$9</definedName>
    <definedName name="_xlnm.Print_Area" localSheetId="0">'Лист1'!$A$1:$K$125</definedName>
    <definedName name="_xlnm.Print_Area" localSheetId="1">'Лист2'!$A$1:$K$118</definedName>
  </definedNames>
  <calcPr fullCalcOnLoad="1"/>
</workbook>
</file>

<file path=xl/sharedStrings.xml><?xml version="1.0" encoding="utf-8"?>
<sst xmlns="http://schemas.openxmlformats.org/spreadsheetml/2006/main" count="447" uniqueCount="123">
  <si>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</si>
  <si>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</si>
  <si>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</si>
  <si>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</si>
  <si>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</si>
  <si>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</si>
  <si>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</si>
  <si>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</si>
  <si>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</si>
  <si>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</si>
  <si>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</si>
  <si>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</si>
  <si>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</si>
  <si>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</si>
  <si>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</si>
  <si>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</si>
  <si>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</si>
  <si>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</si>
  <si>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</si>
  <si>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</si>
  <si>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</si>
  <si>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</si>
  <si>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</si>
  <si>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</si>
  <si>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</si>
  <si>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</si>
  <si>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</si>
  <si>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</si>
  <si>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</si>
  <si>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</si>
  <si>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</si>
  <si>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</si>
  <si>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</si>
  <si>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</si>
  <si>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</si>
  <si>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</si>
  <si>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</si>
  <si>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</si>
  <si>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</si>
  <si>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</si>
  <si>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</si>
  <si>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</si>
  <si>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</si>
  <si>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</si>
  <si>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</si>
  <si>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</si>
  <si>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</si>
  <si>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</si>
  <si>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</si>
  <si>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</si>
  <si>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</si>
  <si>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</si>
  <si>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</si>
  <si>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</si>
  <si>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</si>
  <si>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</si>
  <si>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</si>
  <si>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</si>
  <si>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</si>
  <si>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</si>
  <si>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</si>
  <si>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</si>
  <si>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</si>
  <si>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</si>
  <si>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</si>
  <si>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</si>
  <si>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</si>
  <si>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</si>
  <si>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</si>
  <si>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</si>
  <si>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</si>
  <si>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</si>
  <si>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</si>
  <si>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</si>
  <si>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Сельское и лесное хозяйство, рыбное хозяйство и промысел</t>
  </si>
  <si>
    <t>Охрана и рациональное использование земель</t>
  </si>
  <si>
    <t>на 2004 год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</si>
  <si>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</si>
  <si>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</si>
  <si>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</si>
  <si>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</si>
  <si>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</si>
  <si>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госбюджета на мероприятия, связанные с завершением реконструкции Донецкой областной травматологической больницы</t>
  </si>
  <si>
    <t>Субвенция из госбюджета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</si>
  <si>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</si>
  <si>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</si>
  <si>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</si>
  <si>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 xml:space="preserve">                  Приложение</t>
  </si>
  <si>
    <t xml:space="preserve">            от________________№ ______</t>
  </si>
  <si>
    <t xml:space="preserve">                  к решению областного совета</t>
  </si>
  <si>
    <t>Поступления от приватизации имущества, которое находиться в коммунальной собственности</t>
  </si>
  <si>
    <t>Дополнительная дотация из госбюджета на выравнивание диспропорций неравномерности сети бюджетных учреждений</t>
  </si>
  <si>
    <t>Субвенция из госбюджета местным бюджетам на строительство метрополитена</t>
  </si>
  <si>
    <t>Субвенция из госбюджета местным бюджетам на строительство и приобретение жилья для инвалидов-глухих и инвалидов-слепых</t>
  </si>
  <si>
    <t>Дополнительная дотация из госбюджета на выравнивание диспропорций из-за неравномерности сети бюджетных учреждений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</si>
  <si>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</si>
  <si>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Проведение выборов народных депутатов Автономной Республики Крым и местных советов</t>
  </si>
  <si>
    <t>Исполнение областного бюджета Донецкой области за  1 полугодие 2004 года</t>
  </si>
  <si>
    <t>Субвенция из госбюджетаместным бюджетам на выполнение инвестиционных проектов</t>
  </si>
  <si>
    <t>Субвенция из госбюджета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внутрених дел, в том числе уволенным в запас или отставку  по состоянию здоровья, возврастом, выслугой лет и в связи с сокращением штата, которые перебывают на квартирном учете по месту проживания, членам семей из числа этих лиц, которые погибли во время исполнения ими служебных обязаностей, а также учасникам боевых действий в Афганистане и военных конфликтов в зарубежных странах</t>
  </si>
  <si>
    <t xml:space="preserve">Cубвенция из госбюджета местным бюджетам на предоставление льгот ветеранам войны и труда, ветеранам воен.службы,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по услугам связи и прочим, предусмотренным законодательством льгот (кроме льгот на получение лекарств, зубопретезирования, оплату электроэнергии, жилищно-комммунальных услуг, твердого и жидкого печного топлива) и компенсацию за льготный проезд отдельных категорий граждан </t>
  </si>
  <si>
    <t>Cубвенция из госбюджета местным бюджетам на предоставление предусмотренных  действующим законодательством льгот ветеранам войны и труда, ветеранам воен.службы, ветеранам органов внутренних дел, гражданам,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</si>
  <si>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</si>
  <si>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</si>
  <si>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250368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</si>
  <si>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</si>
  <si>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</si>
  <si>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</si>
  <si>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</si>
  <si>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</si>
  <si>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Дополнительная дотация из государственного бюджета местным бюджетам на повышение стипендии учащимся профессионально-технических и студентам высших учебных заведений в соответствии с Указом Президента Украины от 17.02.2004 № 199</t>
  </si>
  <si>
    <t>Субвенция из государственного бюджета местным бюджетам на передачу в коммунальную собственность объектов социальной инфраструктуры</t>
  </si>
  <si>
    <t>250342</t>
  </si>
  <si>
    <t>Субвенция из государственного бюджета  местным бюджетам на социально-экономическое развитие соответствующих территорий</t>
  </si>
  <si>
    <t>Субвенция из государственного бюджета областному бюджету на передачу в коммунальную собственность объектов социальной инфраструктуры</t>
  </si>
  <si>
    <t>250372</t>
  </si>
  <si>
    <t xml:space="preserve">Субвенция из государственного 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</si>
  <si>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Исполнение областного бюджета Донецкой области за  9 месяцев 2004 года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</si>
  <si>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  водоснабжения </t>
  </si>
  <si>
    <t xml:space="preserve"> газа, услуг тепло-, водоснабжения и водоотведения, квартплаты, вывозу бытового мусора и жидких нечистот</t>
  </si>
  <si>
    <t xml:space="preserve"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дел,вдовам ветеранов воинской службы и ветеранов органов внутренних дел, а также уволенным со службы по возрасту, болезнью или выслугой лет работникам милиции, рядового и начал. состава крим.-исполн. системы, государственной пожар. охраны, погибших или умерших при исполнении служебных обязанностей, нетрудоспособным членам семей, которые пребывали на их содержании, родителям и членам семей военносл., погибших, умерших или ставших инвал. при прох. воинской службы,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катастрофы, льгот, предусм. п "Ї" ч.1 ст.77 Основ законодательства об охране здоровья, ч.2 ст.29 Основ закондательства о культуре, абз.1 ч.4 ст.57 Закона Украины "Об образовании" и жилищных субсидий населению на оплату электроэнергии, природного   водоснабжения </t>
  </si>
  <si>
    <t>Другая деятельность в сфере охраны природной среды</t>
  </si>
  <si>
    <t>Ликвидация прочего загрязнения окружающей природной среды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</si>
</sst>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</numFmts>
  <fonts count="1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19" applyNumberFormat="1" applyFont="1" applyBorder="1" applyAlignment="1">
      <alignment horizontal="right" indent="1"/>
    </xf>
    <xf numFmtId="3" fontId="6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9" xfId="19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3" fontId="7" fillId="2" borderId="13" xfId="19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19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6" fillId="0" borderId="9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 quotePrefix="1">
      <alignment horizontal="center"/>
    </xf>
    <xf numFmtId="49" fontId="8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76" fontId="6" fillId="0" borderId="4" xfId="19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20" xfId="19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176" fontId="7" fillId="0" borderId="22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11" fillId="3" borderId="8" xfId="19" applyNumberFormat="1" applyFont="1" applyFill="1" applyBorder="1" applyAlignment="1">
      <alignment horizontal="right"/>
    </xf>
    <xf numFmtId="176" fontId="11" fillId="3" borderId="24" xfId="19" applyNumberFormat="1" applyFont="1" applyFill="1" applyBorder="1" applyAlignment="1">
      <alignment horizontal="right"/>
    </xf>
    <xf numFmtId="176" fontId="7" fillId="0" borderId="15" xfId="19" applyNumberFormat="1" applyFont="1" applyBorder="1" applyAlignment="1">
      <alignment horizontal="right"/>
    </xf>
    <xf numFmtId="176" fontId="7" fillId="0" borderId="25" xfId="19" applyNumberFormat="1" applyFont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2" borderId="18" xfId="19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2" borderId="18" xfId="19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9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0" fontId="13" fillId="0" borderId="9" xfId="17" applyFont="1" applyBorder="1" applyAlignment="1" applyProtection="1">
      <alignment vertical="center" wrapText="1"/>
      <protection/>
    </xf>
    <xf numFmtId="0" fontId="1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horizontal="center"/>
      <protection/>
    </xf>
    <xf numFmtId="49" fontId="6" fillId="0" borderId="9" xfId="17" applyNumberFormat="1" applyFont="1" applyBorder="1" applyAlignment="1" applyProtection="1">
      <alignment horizontal="center"/>
      <protection/>
    </xf>
    <xf numFmtId="176" fontId="7" fillId="0" borderId="1" xfId="19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3" fontId="7" fillId="2" borderId="13" xfId="0" applyNumberFormat="1" applyFont="1" applyFill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3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0" xfId="17" applyFont="1" applyBorder="1" applyAlignment="1" applyProtection="1">
      <alignment vertical="center" wrapText="1"/>
      <protection/>
    </xf>
    <xf numFmtId="0" fontId="7" fillId="0" borderId="30" xfId="17" applyFont="1" applyBorder="1" applyAlignment="1" applyProtection="1">
      <alignment horizontal="center" vertical="center"/>
      <protection/>
    </xf>
    <xf numFmtId="176" fontId="7" fillId="0" borderId="1" xfId="19" applyNumberFormat="1" applyFont="1" applyBorder="1" applyAlignment="1">
      <alignment horizontal="right"/>
    </xf>
    <xf numFmtId="3" fontId="7" fillId="0" borderId="1" xfId="19" applyNumberFormat="1" applyFont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3" fontId="7" fillId="0" borderId="7" xfId="19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72" fontId="6" fillId="0" borderId="8" xfId="19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0" fontId="1" fillId="0" borderId="1" xfId="17" applyFont="1" applyBorder="1" applyAlignment="1" applyProtection="1">
      <alignment vertical="center" wrapText="1"/>
      <protection/>
    </xf>
    <xf numFmtId="176" fontId="6" fillId="0" borderId="7" xfId="19" applyNumberFormat="1" applyFont="1" applyBorder="1" applyAlignment="1">
      <alignment horizontal="right"/>
    </xf>
    <xf numFmtId="176" fontId="6" fillId="3" borderId="9" xfId="19" applyNumberFormat="1" applyFont="1" applyFill="1" applyBorder="1" applyAlignment="1">
      <alignment horizontal="right"/>
    </xf>
    <xf numFmtId="176" fontId="7" fillId="3" borderId="7" xfId="19" applyNumberFormat="1" applyFont="1" applyFill="1" applyBorder="1" applyAlignment="1">
      <alignment horizontal="right"/>
    </xf>
    <xf numFmtId="3" fontId="7" fillId="3" borderId="7" xfId="19" applyNumberFormat="1" applyFont="1" applyFill="1" applyBorder="1" applyAlignment="1">
      <alignment horizontal="right"/>
    </xf>
    <xf numFmtId="3" fontId="6" fillId="3" borderId="9" xfId="19" applyNumberFormat="1" applyFont="1" applyFill="1" applyBorder="1" applyAlignment="1">
      <alignment horizontal="right"/>
    </xf>
    <xf numFmtId="176" fontId="6" fillId="3" borderId="7" xfId="19" applyNumberFormat="1" applyFont="1" applyFill="1" applyBorder="1" applyAlignment="1">
      <alignment horizontal="right"/>
    </xf>
    <xf numFmtId="0" fontId="1" fillId="0" borderId="36" xfId="17" applyFont="1" applyBorder="1" applyAlignment="1" applyProtection="1">
      <alignment vertical="center" wrapText="1"/>
      <protection/>
    </xf>
    <xf numFmtId="49" fontId="6" fillId="0" borderId="11" xfId="17" applyNumberFormat="1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0" borderId="3" xfId="19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7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1" fillId="3" borderId="21" xfId="0" applyFont="1" applyFill="1" applyBorder="1" applyAlignment="1">
      <alignment horizontal="left" wrapText="1"/>
    </xf>
    <xf numFmtId="0" fontId="7" fillId="0" borderId="38" xfId="0" applyFont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6" fillId="0" borderId="11" xfId="0" applyFont="1" applyBorder="1" applyAlignment="1">
      <alignment horizontal="left" wrapText="1"/>
    </xf>
    <xf numFmtId="173" fontId="1" fillId="0" borderId="1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6" fillId="0" borderId="37" xfId="0" applyNumberFormat="1" applyFont="1" applyBorder="1" applyAlignment="1">
      <alignment horizontal="center"/>
    </xf>
    <xf numFmtId="173" fontId="6" fillId="0" borderId="39" xfId="0" applyNumberFormat="1" applyFont="1" applyBorder="1" applyAlignment="1">
      <alignment horizontal="center"/>
    </xf>
    <xf numFmtId="176" fontId="11" fillId="3" borderId="39" xfId="19" applyNumberFormat="1" applyFont="1" applyFill="1" applyBorder="1" applyAlignment="1">
      <alignment horizontal="right"/>
    </xf>
    <xf numFmtId="176" fontId="1" fillId="0" borderId="1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7" fillId="0" borderId="40" xfId="19" applyNumberFormat="1" applyFont="1" applyBorder="1" applyAlignment="1">
      <alignment horizontal="right"/>
    </xf>
    <xf numFmtId="176" fontId="6" fillId="0" borderId="27" xfId="19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9" fillId="2" borderId="41" xfId="0" applyFont="1" applyFill="1" applyBorder="1" applyAlignment="1">
      <alignment horizontal="left" wrapText="1"/>
    </xf>
    <xf numFmtId="0" fontId="7" fillId="2" borderId="42" xfId="0" applyFont="1" applyFill="1" applyBorder="1" applyAlignment="1">
      <alignment horizontal="center"/>
    </xf>
    <xf numFmtId="3" fontId="7" fillId="2" borderId="42" xfId="0" applyNumberFormat="1" applyFont="1" applyFill="1" applyBorder="1" applyAlignment="1">
      <alignment horizontal="right"/>
    </xf>
    <xf numFmtId="176" fontId="7" fillId="2" borderId="42" xfId="19" applyNumberFormat="1" applyFont="1" applyFill="1" applyBorder="1" applyAlignment="1">
      <alignment horizontal="right"/>
    </xf>
    <xf numFmtId="3" fontId="7" fillId="2" borderId="42" xfId="19" applyNumberFormat="1" applyFont="1" applyFill="1" applyBorder="1" applyAlignment="1">
      <alignment horizontal="right"/>
    </xf>
    <xf numFmtId="176" fontId="7" fillId="2" borderId="43" xfId="19" applyNumberFormat="1" applyFont="1" applyFill="1" applyBorder="1" applyAlignment="1">
      <alignment horizontal="right"/>
    </xf>
    <xf numFmtId="3" fontId="6" fillId="0" borderId="9" xfId="19" applyNumberFormat="1" applyFont="1" applyBorder="1" applyAlignment="1">
      <alignment/>
    </xf>
    <xf numFmtId="0" fontId="6" fillId="0" borderId="9" xfId="0" applyFont="1" applyFill="1" applyBorder="1" applyAlignment="1">
      <alignment horizontal="left" vertical="top" wrapText="1" shrinkToFit="1"/>
    </xf>
    <xf numFmtId="0" fontId="9" fillId="2" borderId="37" xfId="0" applyFont="1" applyFill="1" applyBorder="1" applyAlignment="1">
      <alignment horizontal="left" wrapText="1"/>
    </xf>
    <xf numFmtId="0" fontId="7" fillId="2" borderId="37" xfId="0" applyFont="1" applyFill="1" applyBorder="1" applyAlignment="1">
      <alignment horizontal="center"/>
    </xf>
    <xf numFmtId="3" fontId="7" fillId="2" borderId="37" xfId="19" applyNumberFormat="1" applyFont="1" applyFill="1" applyBorder="1" applyAlignment="1">
      <alignment horizontal="right"/>
    </xf>
    <xf numFmtId="176" fontId="7" fillId="2" borderId="37" xfId="19" applyNumberFormat="1" applyFont="1" applyFill="1" applyBorder="1" applyAlignment="1">
      <alignment horizontal="right"/>
    </xf>
    <xf numFmtId="0" fontId="7" fillId="0" borderId="9" xfId="17" applyFont="1" applyBorder="1" applyAlignment="1" applyProtection="1">
      <alignment vertical="center" wrapText="1"/>
      <protection/>
    </xf>
    <xf numFmtId="0" fontId="7" fillId="0" borderId="9" xfId="17" applyFont="1" applyBorder="1" applyAlignment="1" applyProtection="1">
      <alignment horizontal="center" vertical="center"/>
      <protection/>
    </xf>
    <xf numFmtId="176" fontId="6" fillId="0" borderId="7" xfId="19" applyNumberFormat="1" applyFont="1" applyBorder="1" applyAlignment="1">
      <alignment horizontal="right"/>
    </xf>
    <xf numFmtId="0" fontId="6" fillId="0" borderId="7" xfId="0" applyFont="1" applyFill="1" applyBorder="1" applyAlignment="1">
      <alignment horizontal="left" wrapText="1" shrinkToFit="1"/>
    </xf>
    <xf numFmtId="0" fontId="6" fillId="0" borderId="9" xfId="0" applyFont="1" applyFill="1" applyBorder="1" applyAlignment="1">
      <alignment vertical="top" wrapText="1"/>
    </xf>
    <xf numFmtId="0" fontId="6" fillId="0" borderId="11" xfId="17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6" fillId="0" borderId="0" xfId="17" applyFont="1" applyBorder="1" applyAlignment="1" applyProtection="1">
      <alignment vertical="center" wrapText="1"/>
      <protection/>
    </xf>
    <xf numFmtId="0" fontId="6" fillId="0" borderId="7" xfId="0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9" fillId="2" borderId="44" xfId="0" applyFont="1" applyFill="1" applyBorder="1" applyAlignment="1">
      <alignment horizontal="left" wrapText="1"/>
    </xf>
    <xf numFmtId="0" fontId="7" fillId="2" borderId="44" xfId="0" applyFont="1" applyFill="1" applyBorder="1" applyAlignment="1">
      <alignment horizontal="center"/>
    </xf>
    <xf numFmtId="3" fontId="7" fillId="2" borderId="44" xfId="19" applyNumberFormat="1" applyFont="1" applyFill="1" applyBorder="1" applyAlignment="1">
      <alignment horizontal="right"/>
    </xf>
    <xf numFmtId="176" fontId="7" fillId="2" borderId="44" xfId="19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left" wrapText="1"/>
    </xf>
    <xf numFmtId="3" fontId="7" fillId="0" borderId="9" xfId="19" applyNumberFormat="1" applyFont="1" applyBorder="1" applyAlignment="1">
      <alignment horizontal="right"/>
    </xf>
    <xf numFmtId="3" fontId="7" fillId="3" borderId="9" xfId="19" applyNumberFormat="1" applyFont="1" applyFill="1" applyBorder="1" applyAlignment="1">
      <alignment horizontal="right"/>
    </xf>
    <xf numFmtId="176" fontId="7" fillId="3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1" fillId="0" borderId="38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0" fontId="6" fillId="0" borderId="11" xfId="17" applyFont="1" applyBorder="1" applyAlignment="1" applyProtection="1">
      <alignment horizontal="center" vertical="center"/>
      <protection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72" fontId="5" fillId="0" borderId="36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6" fillId="0" borderId="7" xfId="17" applyFont="1" applyBorder="1" applyAlignment="1" applyProtection="1">
      <alignment horizontal="center" vertical="center"/>
      <protection/>
    </xf>
    <xf numFmtId="3" fontId="6" fillId="0" borderId="11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3" fontId="6" fillId="0" borderId="11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3" borderId="7" xfId="0" applyNumberFormat="1" applyFont="1" applyFill="1" applyBorder="1" applyAlignment="1">
      <alignment horizontal="right"/>
    </xf>
    <xf numFmtId="0" fontId="6" fillId="0" borderId="40" xfId="17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172" fontId="5" fillId="0" borderId="26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/>
    </xf>
    <xf numFmtId="172" fontId="5" fillId="0" borderId="44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4"/>
  <sheetViews>
    <sheetView tabSelected="1" view="pageBreakPreview" zoomScale="70" zoomScaleNormal="75" zoomScaleSheetLayoutView="70" workbookViewId="0" topLeftCell="A1">
      <pane xSplit="1" ySplit="9" topLeftCell="B1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88" sqref="C88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4.2539062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255" t="s">
        <v>87</v>
      </c>
      <c r="J1" s="255"/>
      <c r="K1" s="255"/>
    </row>
    <row r="2" spans="9:11" ht="12.75">
      <c r="I2" s="255" t="s">
        <v>89</v>
      </c>
      <c r="J2" s="255"/>
      <c r="K2" s="255"/>
    </row>
    <row r="3" spans="9:11" ht="12.75">
      <c r="I3" s="256" t="s">
        <v>88</v>
      </c>
      <c r="J3" s="256"/>
      <c r="K3" s="256"/>
    </row>
    <row r="4" spans="1:11" s="8" customFormat="1" ht="18" customHeight="1">
      <c r="A4" s="257" t="s">
        <v>117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 s="8" customFormat="1" ht="15.75" customHeigh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212"/>
      <c r="B6" s="213"/>
      <c r="C6" s="258" t="s">
        <v>1</v>
      </c>
      <c r="D6" s="259"/>
      <c r="E6" s="259"/>
      <c r="F6" s="260" t="s">
        <v>66</v>
      </c>
      <c r="G6" s="260"/>
      <c r="H6" s="260"/>
      <c r="I6" s="261" t="s">
        <v>2</v>
      </c>
      <c r="J6" s="261"/>
      <c r="K6" s="261"/>
    </row>
    <row r="7" spans="1:11" s="8" customFormat="1" ht="15.75">
      <c r="A7" s="193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202" t="s">
        <v>6</v>
      </c>
    </row>
    <row r="8" spans="1:11" s="21" customFormat="1" ht="15" customHeight="1">
      <c r="A8" s="193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3" t="s">
        <v>9</v>
      </c>
    </row>
    <row r="9" spans="1:11" s="21" customFormat="1" ht="15" customHeight="1" thickBot="1">
      <c r="A9" s="19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204"/>
    </row>
    <row r="10" spans="1:11" s="21" customFormat="1" ht="15">
      <c r="A10" s="195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205"/>
    </row>
    <row r="11" spans="1:20" s="25" customFormat="1" ht="30" customHeight="1">
      <c r="A11" s="141" t="s">
        <v>13</v>
      </c>
      <c r="B11" s="31"/>
      <c r="C11" s="32">
        <f>SUM(C12:C20)</f>
        <v>453914266</v>
      </c>
      <c r="D11" s="32">
        <f>SUM(D12:D20)</f>
        <v>370486211</v>
      </c>
      <c r="E11" s="88">
        <f>D11/C11*100</f>
        <v>81.6203055843149</v>
      </c>
      <c r="F11" s="32">
        <f>F18+F14</f>
        <v>29400000</v>
      </c>
      <c r="G11" s="32">
        <f>G18+G14+G20</f>
        <v>26960650</v>
      </c>
      <c r="H11" s="88">
        <f>G11/F11*100</f>
        <v>91.70289115646258</v>
      </c>
      <c r="I11" s="32">
        <f>C11+F11</f>
        <v>483314266</v>
      </c>
      <c r="J11" s="32">
        <f>D11+G11</f>
        <v>397446861</v>
      </c>
      <c r="K11" s="88">
        <f>J11/I11*100</f>
        <v>82.23362912279522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20">
        <v>364662266</v>
      </c>
      <c r="D12" s="28">
        <v>292669059</v>
      </c>
      <c r="E12" s="85">
        <f>D12/C12*100</f>
        <v>80.25756605154206</v>
      </c>
      <c r="F12" s="28"/>
      <c r="G12" s="28"/>
      <c r="H12" s="85"/>
      <c r="I12" s="28">
        <f aca="true" t="shared" si="0" ref="I12:J67">C12+F12</f>
        <v>364662266</v>
      </c>
      <c r="J12" s="28">
        <f>D12+G12</f>
        <v>292669059</v>
      </c>
      <c r="K12" s="85">
        <f>J12/I12*100</f>
        <v>80.25756605154206</v>
      </c>
    </row>
    <row r="13" spans="1:11" s="21" customFormat="1" ht="15">
      <c r="A13" s="142" t="s">
        <v>14</v>
      </c>
      <c r="B13" s="72">
        <v>11020000</v>
      </c>
      <c r="C13" s="29">
        <v>420000</v>
      </c>
      <c r="D13" s="29">
        <v>301076</v>
      </c>
      <c r="E13" s="85">
        <f>D13/C13*100</f>
        <v>71.68476190476191</v>
      </c>
      <c r="F13" s="28"/>
      <c r="G13" s="28"/>
      <c r="H13" s="85"/>
      <c r="I13" s="28">
        <f>C13+F13</f>
        <v>420000</v>
      </c>
      <c r="J13" s="28">
        <f t="shared" si="0"/>
        <v>301076</v>
      </c>
      <c r="K13" s="85">
        <f aca="true" t="shared" si="1" ref="K13:K67">J13/I13*100</f>
        <v>71.68476190476191</v>
      </c>
    </row>
    <row r="14" spans="1:11" s="21" customFormat="1" ht="30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25986932</v>
      </c>
      <c r="H14" s="85">
        <f>G14/F14*100</f>
        <v>92.48018505338078</v>
      </c>
      <c r="I14" s="28">
        <f t="shared" si="0"/>
        <v>28100000</v>
      </c>
      <c r="J14" s="28">
        <f t="shared" si="0"/>
        <v>25986932</v>
      </c>
      <c r="K14" s="85">
        <f t="shared" si="1"/>
        <v>92.48018505338078</v>
      </c>
    </row>
    <row r="15" spans="1:11" s="21" customFormat="1" ht="18.75" customHeight="1">
      <c r="A15" s="142" t="s">
        <v>16</v>
      </c>
      <c r="B15" s="72">
        <v>13050000</v>
      </c>
      <c r="C15" s="28">
        <v>68250000</v>
      </c>
      <c r="D15" s="28">
        <v>55817698</v>
      </c>
      <c r="E15" s="85">
        <f>D15/C15*100</f>
        <v>81.78417289377289</v>
      </c>
      <c r="F15" s="28"/>
      <c r="G15" s="28"/>
      <c r="H15" s="85"/>
      <c r="I15" s="28">
        <f t="shared" si="0"/>
        <v>68250000</v>
      </c>
      <c r="J15" s="28">
        <f t="shared" si="0"/>
        <v>55817698</v>
      </c>
      <c r="K15" s="85">
        <f t="shared" si="1"/>
        <v>81.78417289377289</v>
      </c>
    </row>
    <row r="16" spans="1:11" s="21" customFormat="1" ht="32.25" customHeight="1">
      <c r="A16" s="143" t="s">
        <v>17</v>
      </c>
      <c r="B16" s="73">
        <v>14060000</v>
      </c>
      <c r="C16" s="28">
        <v>20582000</v>
      </c>
      <c r="D16" s="28">
        <v>21698378</v>
      </c>
      <c r="E16" s="85">
        <f>D16/C16*100</f>
        <v>105.42405014089982</v>
      </c>
      <c r="F16" s="28"/>
      <c r="G16" s="28"/>
      <c r="H16" s="85"/>
      <c r="I16" s="28">
        <f t="shared" si="0"/>
        <v>20582000</v>
      </c>
      <c r="J16" s="28">
        <f t="shared" si="0"/>
        <v>21698378</v>
      </c>
      <c r="K16" s="85">
        <f t="shared" si="1"/>
        <v>105.42405014089982</v>
      </c>
    </row>
    <row r="17" spans="1:11" s="21" customFormat="1" ht="1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30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973718</v>
      </c>
      <c r="H18" s="85">
        <f>G18/F18*100</f>
        <v>74.90138461538461</v>
      </c>
      <c r="I18" s="28">
        <f t="shared" si="0"/>
        <v>1300000</v>
      </c>
      <c r="J18" s="28">
        <f t="shared" si="0"/>
        <v>973718</v>
      </c>
      <c r="K18" s="85">
        <f t="shared" si="1"/>
        <v>74.90138461538461</v>
      </c>
    </row>
    <row r="19" spans="1:12" s="21" customFormat="1" ht="30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7693664</v>
      </c>
      <c r="D21" s="32">
        <f>SUM(D22:D29)</f>
        <v>8082558</v>
      </c>
      <c r="E21" s="88">
        <f>D21/C21*100</f>
        <v>105.0547307498742</v>
      </c>
      <c r="F21" s="32">
        <f>F24+F29</f>
        <v>20314300</v>
      </c>
      <c r="G21" s="32">
        <f>G24+G29+G28</f>
        <v>34117163</v>
      </c>
      <c r="H21" s="88">
        <f>G21/F21*100</f>
        <v>167.94653519934232</v>
      </c>
      <c r="I21" s="32">
        <f t="shared" si="0"/>
        <v>28007964</v>
      </c>
      <c r="J21" s="32">
        <f t="shared" si="0"/>
        <v>42199721</v>
      </c>
      <c r="K21" s="88">
        <f t="shared" si="1"/>
        <v>150.67043430932716</v>
      </c>
    </row>
    <row r="22" spans="1:11" s="21" customFormat="1" ht="33.75" customHeight="1">
      <c r="A22" s="146" t="s">
        <v>23</v>
      </c>
      <c r="B22" s="72">
        <v>21040000</v>
      </c>
      <c r="C22" s="28">
        <v>6662400</v>
      </c>
      <c r="D22" s="28">
        <v>6314335</v>
      </c>
      <c r="E22" s="85">
        <f>D22/C22*100</f>
        <v>94.77568143611911</v>
      </c>
      <c r="F22" s="28"/>
      <c r="G22" s="28"/>
      <c r="H22" s="85"/>
      <c r="I22" s="28">
        <f t="shared" si="0"/>
        <v>6662400</v>
      </c>
      <c r="J22" s="28">
        <f t="shared" si="0"/>
        <v>6314335</v>
      </c>
      <c r="K22" s="85">
        <f t="shared" si="1"/>
        <v>94.77568143611911</v>
      </c>
    </row>
    <row r="23" spans="1:11" s="21" customFormat="1" ht="1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398305</v>
      </c>
      <c r="H24" s="85">
        <f>G24/F24*100</f>
        <v>59.859483017733695</v>
      </c>
      <c r="I24" s="28">
        <f t="shared" si="0"/>
        <v>665400</v>
      </c>
      <c r="J24" s="28">
        <f t="shared" si="0"/>
        <v>398305</v>
      </c>
      <c r="K24" s="85">
        <f t="shared" si="1"/>
        <v>59.859483017733695</v>
      </c>
    </row>
    <row r="25" spans="1:11" s="21" customFormat="1" ht="31.5" customHeight="1">
      <c r="A25" s="144" t="s">
        <v>26</v>
      </c>
      <c r="B25" s="72">
        <v>22080000</v>
      </c>
      <c r="C25" s="28">
        <v>785264</v>
      </c>
      <c r="D25" s="28">
        <v>1534900</v>
      </c>
      <c r="E25" s="85">
        <f>D25/C25*100</f>
        <v>195.46292711750445</v>
      </c>
      <c r="F25" s="28"/>
      <c r="G25" s="28"/>
      <c r="H25" s="85"/>
      <c r="I25" s="28">
        <f t="shared" si="0"/>
        <v>785264</v>
      </c>
      <c r="J25" s="28">
        <f t="shared" si="0"/>
        <v>1534900</v>
      </c>
      <c r="K25" s="85">
        <f t="shared" si="1"/>
        <v>195.46292711750445</v>
      </c>
    </row>
    <row r="26" spans="1:11" s="21" customFormat="1" ht="21" customHeight="1">
      <c r="A26" s="142" t="s">
        <v>20</v>
      </c>
      <c r="B26" s="72">
        <v>23030000</v>
      </c>
      <c r="C26" s="29">
        <v>40000</v>
      </c>
      <c r="D26" s="29">
        <v>22561</v>
      </c>
      <c r="E26" s="85">
        <f>D26/C26*100</f>
        <v>56.4025</v>
      </c>
      <c r="F26" s="28"/>
      <c r="G26" s="28"/>
      <c r="H26" s="85"/>
      <c r="I26" s="28">
        <f t="shared" si="0"/>
        <v>40000</v>
      </c>
      <c r="J26" s="28">
        <f t="shared" si="0"/>
        <v>22561</v>
      </c>
      <c r="K26" s="85">
        <f t="shared" si="1"/>
        <v>56.4025</v>
      </c>
    </row>
    <row r="27" spans="1:11" s="21" customFormat="1" ht="30">
      <c r="A27" s="142" t="s">
        <v>27</v>
      </c>
      <c r="B27" s="72">
        <v>24030000</v>
      </c>
      <c r="C27" s="28"/>
      <c r="D27" s="28">
        <v>2173</v>
      </c>
      <c r="E27" s="85"/>
      <c r="F27" s="28"/>
      <c r="G27" s="28"/>
      <c r="H27" s="85"/>
      <c r="I27" s="28"/>
      <c r="J27" s="28">
        <f t="shared" si="0"/>
        <v>2173</v>
      </c>
      <c r="K27" s="85"/>
    </row>
    <row r="28" spans="1:11" s="21" customFormat="1" ht="15">
      <c r="A28" s="142" t="s">
        <v>28</v>
      </c>
      <c r="B28" s="72">
        <v>24060000</v>
      </c>
      <c r="C28" s="28">
        <v>206000</v>
      </c>
      <c r="D28" s="28">
        <v>207680</v>
      </c>
      <c r="E28" s="85">
        <f>D28/C28*100</f>
        <v>100.81553398058252</v>
      </c>
      <c r="F28" s="28"/>
      <c r="G28" s="28">
        <v>17313</v>
      </c>
      <c r="H28" s="85"/>
      <c r="I28" s="28">
        <f t="shared" si="0"/>
        <v>206000</v>
      </c>
      <c r="J28" s="28">
        <f t="shared" si="0"/>
        <v>224993</v>
      </c>
      <c r="K28" s="85">
        <f t="shared" si="1"/>
        <v>109.21990291262136</v>
      </c>
    </row>
    <row r="29" spans="1:11" s="21" customFormat="1" ht="30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33701545</v>
      </c>
      <c r="H29" s="85">
        <f>G29/F29*100</f>
        <v>171.51873641781475</v>
      </c>
      <c r="I29" s="28">
        <f t="shared" si="0"/>
        <v>19648900</v>
      </c>
      <c r="J29" s="28">
        <f t="shared" si="0"/>
        <v>33701545</v>
      </c>
      <c r="K29" s="85">
        <f t="shared" si="1"/>
        <v>171.51873641781475</v>
      </c>
    </row>
    <row r="30" spans="1:11" s="21" customFormat="1" ht="1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262"/>
      <c r="B31" s="148"/>
      <c r="C31" s="263" t="s">
        <v>1</v>
      </c>
      <c r="D31" s="263"/>
      <c r="E31" s="263"/>
      <c r="F31" s="264" t="s">
        <v>66</v>
      </c>
      <c r="G31" s="264"/>
      <c r="H31" s="264"/>
      <c r="I31" s="265" t="s">
        <v>2</v>
      </c>
      <c r="J31" s="265"/>
      <c r="K31" s="265"/>
    </row>
    <row r="32" spans="1:11" s="8" customFormat="1" ht="15.75" hidden="1">
      <c r="A32" s="262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262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262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772812</v>
      </c>
      <c r="H35" s="88">
        <f>G35/F35*100</f>
        <v>77.28120000000001</v>
      </c>
      <c r="I35" s="32">
        <f t="shared" si="0"/>
        <v>1000000</v>
      </c>
      <c r="J35" s="32">
        <f t="shared" si="0"/>
        <v>772812</v>
      </c>
      <c r="K35" s="88">
        <f t="shared" si="1"/>
        <v>77.28120000000001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31909113</v>
      </c>
      <c r="H36" s="88">
        <f>G36/F36*100</f>
        <v>83.97135</v>
      </c>
      <c r="I36" s="34">
        <f>I37+I38</f>
        <v>38000000</v>
      </c>
      <c r="J36" s="34">
        <f>J37+J38</f>
        <v>31909113</v>
      </c>
      <c r="K36" s="99">
        <f t="shared" si="1"/>
        <v>83.97135</v>
      </c>
    </row>
    <row r="37" spans="1:11" s="21" customFormat="1" ht="30">
      <c r="A37" s="142" t="s">
        <v>31</v>
      </c>
      <c r="B37" s="26">
        <v>50080000</v>
      </c>
      <c r="C37" s="85"/>
      <c r="D37" s="85"/>
      <c r="E37" s="85"/>
      <c r="F37" s="28">
        <v>38000000</v>
      </c>
      <c r="G37" s="28">
        <v>31877105</v>
      </c>
      <c r="H37" s="85">
        <f>G37/F37*100</f>
        <v>83.88711842105263</v>
      </c>
      <c r="I37" s="28">
        <f t="shared" si="0"/>
        <v>38000000</v>
      </c>
      <c r="J37" s="28">
        <f t="shared" si="0"/>
        <v>31877105</v>
      </c>
      <c r="K37" s="85">
        <f t="shared" si="1"/>
        <v>83.88711842105263</v>
      </c>
    </row>
    <row r="38" spans="1:11" s="21" customFormat="1" ht="30.75" thickBot="1">
      <c r="A38" s="196" t="s">
        <v>32</v>
      </c>
      <c r="B38" s="37">
        <v>50110000</v>
      </c>
      <c r="C38" s="100"/>
      <c r="D38" s="101"/>
      <c r="E38" s="100"/>
      <c r="F38" s="38"/>
      <c r="G38" s="38">
        <v>32008</v>
      </c>
      <c r="H38" s="100"/>
      <c r="I38" s="38">
        <f t="shared" si="0"/>
        <v>0</v>
      </c>
      <c r="J38" s="38">
        <f t="shared" si="0"/>
        <v>32008</v>
      </c>
      <c r="K38" s="85"/>
    </row>
    <row r="39" spans="1:11" s="42" customFormat="1" ht="15" thickBot="1">
      <c r="A39" s="237" t="s">
        <v>33</v>
      </c>
      <c r="B39" s="238">
        <v>900101</v>
      </c>
      <c r="C39" s="239">
        <f>C21+C11</f>
        <v>461607930</v>
      </c>
      <c r="D39" s="239">
        <f>D21+D11</f>
        <v>378568769</v>
      </c>
      <c r="E39" s="240">
        <f aca="true" t="shared" si="2" ref="E39:E51">D39/C39*100</f>
        <v>82.01088941431314</v>
      </c>
      <c r="F39" s="239">
        <f>F36+F21+F11+F35</f>
        <v>88714300</v>
      </c>
      <c r="G39" s="239">
        <f>G36+G21+G11+G35</f>
        <v>93759738</v>
      </c>
      <c r="H39" s="240">
        <f>G39/F39*100</f>
        <v>105.68728829512266</v>
      </c>
      <c r="I39" s="239">
        <f t="shared" si="0"/>
        <v>550322230</v>
      </c>
      <c r="J39" s="239">
        <f t="shared" si="0"/>
        <v>472328507</v>
      </c>
      <c r="K39" s="240">
        <f t="shared" si="1"/>
        <v>85.82762629814172</v>
      </c>
    </row>
    <row r="40" spans="1:11" s="46" customFormat="1" ht="14.25">
      <c r="A40" s="241" t="s">
        <v>34</v>
      </c>
      <c r="B40" s="33">
        <v>40000000</v>
      </c>
      <c r="C40" s="242">
        <f>SUM(C41:C65)</f>
        <v>686957740</v>
      </c>
      <c r="D40" s="243">
        <f>SUM(D41:D65)</f>
        <v>457629736</v>
      </c>
      <c r="E40" s="244">
        <f t="shared" si="2"/>
        <v>66.61686874654036</v>
      </c>
      <c r="F40" s="243">
        <f>SUM(F41:F65)</f>
        <v>9344300</v>
      </c>
      <c r="G40" s="243">
        <f>SUM(G41:G65)</f>
        <v>9157561</v>
      </c>
      <c r="H40" s="244">
        <f>G40/F40*100</f>
        <v>98.00157315154692</v>
      </c>
      <c r="I40" s="242">
        <f>SUM(I41:I65)</f>
        <v>696049340</v>
      </c>
      <c r="J40" s="242">
        <f>SUM(J41:J65)</f>
        <v>466787297</v>
      </c>
      <c r="K40" s="99">
        <f t="shared" si="1"/>
        <v>67.06238626704251</v>
      </c>
    </row>
    <row r="41" spans="1:13" s="48" customFormat="1" ht="60">
      <c r="A41" s="153" t="s">
        <v>91</v>
      </c>
      <c r="B41" s="133">
        <v>41020600</v>
      </c>
      <c r="C41" s="47">
        <v>29135300</v>
      </c>
      <c r="D41" s="185">
        <v>21189600</v>
      </c>
      <c r="E41" s="182">
        <f t="shared" si="2"/>
        <v>72.72827120366017</v>
      </c>
      <c r="F41" s="182"/>
      <c r="G41" s="182"/>
      <c r="H41" s="183"/>
      <c r="I41" s="47">
        <f t="shared" si="0"/>
        <v>29135300</v>
      </c>
      <c r="J41" s="47">
        <f t="shared" si="0"/>
        <v>21189600</v>
      </c>
      <c r="K41" s="83">
        <f t="shared" si="1"/>
        <v>72.72827120366017</v>
      </c>
      <c r="M41" s="246"/>
    </row>
    <row r="42" spans="1:11" s="48" customFormat="1" ht="87" customHeight="1">
      <c r="A42" s="221" t="s">
        <v>109</v>
      </c>
      <c r="B42" s="133">
        <v>41021200</v>
      </c>
      <c r="C42" s="47">
        <v>57812400</v>
      </c>
      <c r="D42" s="47">
        <v>14453100</v>
      </c>
      <c r="E42" s="83">
        <f t="shared" si="2"/>
        <v>25</v>
      </c>
      <c r="F42" s="83"/>
      <c r="G42" s="83"/>
      <c r="H42" s="183"/>
      <c r="I42" s="47">
        <f t="shared" si="0"/>
        <v>57812400</v>
      </c>
      <c r="J42" s="47">
        <f t="shared" si="0"/>
        <v>14453100</v>
      </c>
      <c r="K42" s="83">
        <f t="shared" si="1"/>
        <v>25</v>
      </c>
    </row>
    <row r="43" spans="1:11" s="48" customFormat="1" ht="87" customHeight="1">
      <c r="A43" s="245" t="s">
        <v>110</v>
      </c>
      <c r="B43" s="133">
        <v>41021300</v>
      </c>
      <c r="C43" s="47">
        <v>1482500</v>
      </c>
      <c r="D43" s="47">
        <v>741200</v>
      </c>
      <c r="E43" s="83">
        <f t="shared" si="2"/>
        <v>49.99662731871838</v>
      </c>
      <c r="F43" s="83"/>
      <c r="G43" s="83"/>
      <c r="H43" s="183"/>
      <c r="I43" s="47">
        <f t="shared" si="0"/>
        <v>1482500</v>
      </c>
      <c r="J43" s="47">
        <f t="shared" si="0"/>
        <v>741200</v>
      </c>
      <c r="K43" s="83">
        <f t="shared" si="1"/>
        <v>49.99662731871838</v>
      </c>
    </row>
    <row r="44" spans="1:11" s="48" customFormat="1" ht="45">
      <c r="A44" s="153" t="s">
        <v>98</v>
      </c>
      <c r="B44" s="133">
        <v>41030400</v>
      </c>
      <c r="C44" s="47">
        <v>43616000</v>
      </c>
      <c r="D44" s="47">
        <v>26483895</v>
      </c>
      <c r="E44" s="83">
        <f t="shared" si="2"/>
        <v>60.72059565297139</v>
      </c>
      <c r="F44" s="83"/>
      <c r="G44" s="83"/>
      <c r="H44" s="183"/>
      <c r="I44" s="47">
        <f t="shared" si="0"/>
        <v>43616000</v>
      </c>
      <c r="J44" s="47">
        <f t="shared" si="0"/>
        <v>26483895</v>
      </c>
      <c r="K44" s="83">
        <f t="shared" si="1"/>
        <v>60.72059565297139</v>
      </c>
    </row>
    <row r="45" spans="1:11" s="48" customFormat="1" ht="42" customHeight="1">
      <c r="A45" s="137" t="s">
        <v>79</v>
      </c>
      <c r="B45" s="134">
        <v>41030500</v>
      </c>
      <c r="C45" s="47">
        <v>28044840</v>
      </c>
      <c r="D45" s="47">
        <v>20939502</v>
      </c>
      <c r="E45" s="83">
        <f t="shared" si="2"/>
        <v>74.6643660652013</v>
      </c>
      <c r="F45" s="83">
        <v>306500</v>
      </c>
      <c r="G45" s="83">
        <v>119761</v>
      </c>
      <c r="H45" s="186">
        <f>G45/F45*100</f>
        <v>39.07373572593801</v>
      </c>
      <c r="I45" s="47">
        <v>28098640</v>
      </c>
      <c r="J45" s="47">
        <f t="shared" si="0"/>
        <v>21059263</v>
      </c>
      <c r="K45" s="83">
        <f t="shared" si="1"/>
        <v>74.94762379958603</v>
      </c>
    </row>
    <row r="46" spans="1:13" s="48" customFormat="1" ht="47.25" customHeight="1">
      <c r="A46" s="137" t="s">
        <v>80</v>
      </c>
      <c r="B46" s="134">
        <v>41030600</v>
      </c>
      <c r="C46" s="47">
        <v>93935500</v>
      </c>
      <c r="D46" s="47">
        <v>78396500</v>
      </c>
      <c r="E46" s="83">
        <f t="shared" si="2"/>
        <v>83.45779817002091</v>
      </c>
      <c r="F46" s="47"/>
      <c r="G46" s="47"/>
      <c r="H46" s="85"/>
      <c r="I46" s="47">
        <f t="shared" si="0"/>
        <v>93935500</v>
      </c>
      <c r="J46" s="47">
        <f t="shared" si="0"/>
        <v>78396500</v>
      </c>
      <c r="K46" s="83">
        <f t="shared" si="1"/>
        <v>83.45779817002091</v>
      </c>
      <c r="M46" s="137"/>
    </row>
    <row r="47" spans="1:11" s="21" customFormat="1" ht="45" hidden="1">
      <c r="A47" s="142" t="s">
        <v>35</v>
      </c>
      <c r="B47" s="132">
        <v>41030500</v>
      </c>
      <c r="C47" s="28"/>
      <c r="D47" s="28"/>
      <c r="E47" s="83" t="e">
        <f t="shared" si="2"/>
        <v>#DIV/0!</v>
      </c>
      <c r="F47" s="28"/>
      <c r="G47" s="28"/>
      <c r="H47" s="85" t="e">
        <f>G47/F47*100</f>
        <v>#DIV/0!</v>
      </c>
      <c r="I47" s="47">
        <f t="shared" si="0"/>
        <v>0</v>
      </c>
      <c r="J47" s="47">
        <f t="shared" si="0"/>
        <v>0</v>
      </c>
      <c r="K47" s="83" t="e">
        <f t="shared" si="1"/>
        <v>#DIV/0!</v>
      </c>
    </row>
    <row r="48" spans="1:11" s="21" customFormat="1" ht="206.25" customHeight="1">
      <c r="A48" s="230" t="s">
        <v>116</v>
      </c>
      <c r="B48" s="132">
        <v>41030700</v>
      </c>
      <c r="C48" s="28">
        <v>6692700</v>
      </c>
      <c r="D48" s="28">
        <v>5608500</v>
      </c>
      <c r="E48" s="83">
        <f t="shared" si="2"/>
        <v>83.80025998475952</v>
      </c>
      <c r="F48" s="85"/>
      <c r="G48" s="85"/>
      <c r="H48" s="85"/>
      <c r="I48" s="47">
        <f t="shared" si="0"/>
        <v>6692700</v>
      </c>
      <c r="J48" s="47">
        <f t="shared" si="0"/>
        <v>5608500</v>
      </c>
      <c r="K48" s="83">
        <f t="shared" si="1"/>
        <v>83.80025998475952</v>
      </c>
    </row>
    <row r="49" spans="1:13" s="21" customFormat="1" ht="308.25" customHeight="1">
      <c r="A49" s="233" t="s">
        <v>118</v>
      </c>
      <c r="B49" s="254">
        <v>41030800</v>
      </c>
      <c r="C49" s="268">
        <v>195261000</v>
      </c>
      <c r="D49" s="268">
        <v>136088263</v>
      </c>
      <c r="E49" s="270">
        <f t="shared" si="2"/>
        <v>69.69556798336586</v>
      </c>
      <c r="F49" s="272"/>
      <c r="G49" s="272"/>
      <c r="H49" s="272"/>
      <c r="I49" s="274">
        <f t="shared" si="0"/>
        <v>195261000</v>
      </c>
      <c r="J49" s="274">
        <f t="shared" si="0"/>
        <v>136088263</v>
      </c>
      <c r="K49" s="270">
        <f t="shared" si="1"/>
        <v>69.69556798336586</v>
      </c>
      <c r="M49" s="137"/>
    </row>
    <row r="50" spans="1:13" s="21" customFormat="1" ht="38.25">
      <c r="A50" s="236" t="s">
        <v>119</v>
      </c>
      <c r="B50" s="267"/>
      <c r="C50" s="269"/>
      <c r="D50" s="269"/>
      <c r="E50" s="271"/>
      <c r="F50" s="273"/>
      <c r="G50" s="273"/>
      <c r="H50" s="273"/>
      <c r="I50" s="275"/>
      <c r="J50" s="275"/>
      <c r="K50" s="271"/>
      <c r="M50" s="234"/>
    </row>
    <row r="51" spans="1:11" s="21" customFormat="1" ht="217.5" customHeight="1">
      <c r="A51" s="235" t="s">
        <v>100</v>
      </c>
      <c r="B51" s="132">
        <v>41030900</v>
      </c>
      <c r="C51" s="29">
        <v>65374000</v>
      </c>
      <c r="D51" s="29">
        <v>39952521</v>
      </c>
      <c r="E51" s="83">
        <f t="shared" si="2"/>
        <v>61.11377764860648</v>
      </c>
      <c r="F51" s="85"/>
      <c r="G51" s="85"/>
      <c r="H51" s="85"/>
      <c r="I51" s="47">
        <f t="shared" si="0"/>
        <v>65374000</v>
      </c>
      <c r="J51" s="47">
        <f t="shared" si="0"/>
        <v>39952521</v>
      </c>
      <c r="K51" s="83">
        <f t="shared" si="1"/>
        <v>61.11377764860648</v>
      </c>
    </row>
    <row r="52" spans="1:11" s="8" customFormat="1" ht="18.75" customHeight="1" hidden="1">
      <c r="A52" s="262"/>
      <c r="B52" s="154"/>
      <c r="C52" s="263" t="s">
        <v>1</v>
      </c>
      <c r="D52" s="263"/>
      <c r="E52" s="263"/>
      <c r="F52" s="264" t="s">
        <v>66</v>
      </c>
      <c r="G52" s="264"/>
      <c r="H52" s="264"/>
      <c r="I52" s="265" t="s">
        <v>2</v>
      </c>
      <c r="J52" s="265"/>
      <c r="K52" s="265"/>
    </row>
    <row r="53" spans="1:11" s="8" customFormat="1" ht="15.75" hidden="1">
      <c r="A53" s="262"/>
      <c r="B53" s="154" t="s">
        <v>3</v>
      </c>
      <c r="C53" s="149" t="s">
        <v>4</v>
      </c>
      <c r="D53" s="149" t="s">
        <v>5</v>
      </c>
      <c r="E53" s="149" t="s">
        <v>6</v>
      </c>
      <c r="F53" s="149" t="s">
        <v>4</v>
      </c>
      <c r="G53" s="149" t="s">
        <v>5</v>
      </c>
      <c r="H53" s="149" t="s">
        <v>6</v>
      </c>
      <c r="I53" s="149" t="s">
        <v>4</v>
      </c>
      <c r="J53" s="149" t="s">
        <v>5</v>
      </c>
      <c r="K53" s="149" t="s">
        <v>6</v>
      </c>
    </row>
    <row r="54" spans="1:11" s="21" customFormat="1" ht="15" customHeight="1" hidden="1">
      <c r="A54" s="262"/>
      <c r="B54" s="132" t="s">
        <v>7</v>
      </c>
      <c r="C54" s="150" t="s">
        <v>8</v>
      </c>
      <c r="D54" s="150"/>
      <c r="E54" s="150" t="s">
        <v>9</v>
      </c>
      <c r="F54" s="150" t="s">
        <v>10</v>
      </c>
      <c r="G54" s="150"/>
      <c r="H54" s="150" t="s">
        <v>9</v>
      </c>
      <c r="I54" s="150" t="s">
        <v>8</v>
      </c>
      <c r="J54" s="150"/>
      <c r="K54" s="150" t="s">
        <v>9</v>
      </c>
    </row>
    <row r="55" spans="1:11" s="21" customFormat="1" ht="15" customHeight="1" hidden="1">
      <c r="A55" s="262"/>
      <c r="B55" s="132" t="s">
        <v>72</v>
      </c>
      <c r="C55" s="150" t="s">
        <v>10</v>
      </c>
      <c r="D55" s="150"/>
      <c r="E55" s="150"/>
      <c r="F55" s="150"/>
      <c r="G55" s="150"/>
      <c r="H55" s="150"/>
      <c r="I55" s="150" t="s">
        <v>10</v>
      </c>
      <c r="J55" s="150"/>
      <c r="K55" s="150"/>
    </row>
    <row r="56" spans="1:11" s="21" customFormat="1" ht="131.25" customHeight="1">
      <c r="A56" s="146" t="s">
        <v>101</v>
      </c>
      <c r="B56" s="132">
        <v>41031000</v>
      </c>
      <c r="C56" s="87">
        <v>21042200</v>
      </c>
      <c r="D56" s="29">
        <v>19403500</v>
      </c>
      <c r="E56" s="83">
        <f aca="true" t="shared" si="3" ref="E56:E61">D56/C56*100</f>
        <v>92.21231620267842</v>
      </c>
      <c r="F56" s="85"/>
      <c r="G56" s="85"/>
      <c r="H56" s="85"/>
      <c r="I56" s="47">
        <f t="shared" si="0"/>
        <v>21042200</v>
      </c>
      <c r="J56" s="47">
        <f t="shared" si="0"/>
        <v>19403500</v>
      </c>
      <c r="K56" s="83">
        <f t="shared" si="1"/>
        <v>92.21231620267842</v>
      </c>
    </row>
    <row r="57" spans="1:13" s="21" customFormat="1" ht="60">
      <c r="A57" s="137" t="s">
        <v>82</v>
      </c>
      <c r="B57" s="134" t="s">
        <v>77</v>
      </c>
      <c r="C57" s="87">
        <v>10000000</v>
      </c>
      <c r="D57" s="29">
        <v>10000000</v>
      </c>
      <c r="E57" s="83">
        <f t="shared" si="3"/>
        <v>100</v>
      </c>
      <c r="F57" s="85"/>
      <c r="G57" s="85"/>
      <c r="H57" s="85"/>
      <c r="I57" s="47">
        <f t="shared" si="0"/>
        <v>10000000</v>
      </c>
      <c r="J57" s="47">
        <f t="shared" si="0"/>
        <v>10000000</v>
      </c>
      <c r="K57" s="83">
        <f t="shared" si="1"/>
        <v>100</v>
      </c>
      <c r="M57" s="135"/>
    </row>
    <row r="58" spans="1:13" s="21" customFormat="1" ht="45">
      <c r="A58" s="137" t="s">
        <v>108</v>
      </c>
      <c r="B58" s="134">
        <v>41032200</v>
      </c>
      <c r="C58" s="87">
        <v>42200000</v>
      </c>
      <c r="D58" s="29">
        <v>21100000</v>
      </c>
      <c r="E58" s="83">
        <f t="shared" si="3"/>
        <v>50</v>
      </c>
      <c r="F58" s="85"/>
      <c r="G58" s="85"/>
      <c r="H58" s="85"/>
      <c r="I58" s="47">
        <f t="shared" si="0"/>
        <v>42200000</v>
      </c>
      <c r="J58" s="47">
        <f t="shared" si="0"/>
        <v>21100000</v>
      </c>
      <c r="K58" s="83">
        <f t="shared" si="1"/>
        <v>50</v>
      </c>
      <c r="M58" s="135"/>
    </row>
    <row r="59" spans="1:13" s="21" customFormat="1" ht="75">
      <c r="A59" s="137" t="s">
        <v>83</v>
      </c>
      <c r="B59" s="134">
        <v>41033900</v>
      </c>
      <c r="C59" s="87">
        <v>8802600</v>
      </c>
      <c r="D59" s="29">
        <v>8802600</v>
      </c>
      <c r="E59" s="83">
        <f t="shared" si="3"/>
        <v>100</v>
      </c>
      <c r="F59" s="85"/>
      <c r="G59" s="85"/>
      <c r="H59" s="85"/>
      <c r="I59" s="47">
        <f t="shared" si="0"/>
        <v>8802600</v>
      </c>
      <c r="J59" s="47">
        <f t="shared" si="0"/>
        <v>8802600</v>
      </c>
      <c r="K59" s="83">
        <f t="shared" si="1"/>
        <v>100</v>
      </c>
      <c r="M59" s="135"/>
    </row>
    <row r="60" spans="1:13" s="21" customFormat="1" ht="47.25">
      <c r="A60" s="136" t="s">
        <v>92</v>
      </c>
      <c r="B60" s="134">
        <v>41034000</v>
      </c>
      <c r="C60" s="87">
        <v>11000000</v>
      </c>
      <c r="D60" s="29">
        <v>8000000</v>
      </c>
      <c r="E60" s="83">
        <f t="shared" si="3"/>
        <v>72.72727272727273</v>
      </c>
      <c r="F60" s="85"/>
      <c r="G60" s="85"/>
      <c r="H60" s="85"/>
      <c r="I60" s="47">
        <f t="shared" si="0"/>
        <v>11000000</v>
      </c>
      <c r="J60" s="47">
        <f t="shared" si="0"/>
        <v>8000000</v>
      </c>
      <c r="K60" s="83">
        <f t="shared" si="1"/>
        <v>72.72727272727273</v>
      </c>
      <c r="M60" s="136"/>
    </row>
    <row r="61" spans="1:13" s="21" customFormat="1" ht="63">
      <c r="A61" s="136" t="s">
        <v>93</v>
      </c>
      <c r="B61" s="134">
        <v>41034500</v>
      </c>
      <c r="C61" s="87">
        <v>340000</v>
      </c>
      <c r="D61" s="29">
        <v>340000</v>
      </c>
      <c r="E61" s="83">
        <f t="shared" si="3"/>
        <v>100</v>
      </c>
      <c r="F61" s="85"/>
      <c r="G61" s="85"/>
      <c r="H61" s="85"/>
      <c r="I61" s="47">
        <f t="shared" si="0"/>
        <v>340000</v>
      </c>
      <c r="J61" s="47">
        <f t="shared" si="0"/>
        <v>340000</v>
      </c>
      <c r="K61" s="83">
        <f t="shared" si="1"/>
        <v>100</v>
      </c>
      <c r="M61" s="136"/>
    </row>
    <row r="62" spans="1:13" s="52" customFormat="1" ht="63" customHeight="1">
      <c r="A62" s="136" t="s">
        <v>84</v>
      </c>
      <c r="B62" s="134">
        <v>41034700</v>
      </c>
      <c r="C62" s="83"/>
      <c r="D62" s="83"/>
      <c r="E62" s="83"/>
      <c r="F62" s="47">
        <v>9037800</v>
      </c>
      <c r="G62" s="47">
        <v>9037800</v>
      </c>
      <c r="H62" s="83">
        <f>G62/F62*100</f>
        <v>100</v>
      </c>
      <c r="I62" s="47">
        <f aca="true" t="shared" si="4" ref="I62:J66">C62+F62</f>
        <v>9037800</v>
      </c>
      <c r="J62" s="47">
        <f t="shared" si="4"/>
        <v>9037800</v>
      </c>
      <c r="K62" s="83">
        <f>J62/I62*100</f>
        <v>100</v>
      </c>
      <c r="M62" s="136"/>
    </row>
    <row r="63" spans="1:13" s="52" customFormat="1" ht="105.75" customHeight="1">
      <c r="A63" s="136" t="s">
        <v>102</v>
      </c>
      <c r="B63" s="134">
        <v>41034800</v>
      </c>
      <c r="C63" s="83">
        <v>33441000</v>
      </c>
      <c r="D63" s="83">
        <v>22607955</v>
      </c>
      <c r="E63" s="83">
        <f>D63/C63*100</f>
        <v>67.605499237463</v>
      </c>
      <c r="F63" s="47"/>
      <c r="G63" s="47"/>
      <c r="H63" s="83"/>
      <c r="I63" s="47">
        <f t="shared" si="4"/>
        <v>33441000</v>
      </c>
      <c r="J63" s="47">
        <f t="shared" si="4"/>
        <v>22607955</v>
      </c>
      <c r="K63" s="83">
        <f>J63/I63*100</f>
        <v>67.605499237463</v>
      </c>
      <c r="M63" s="180"/>
    </row>
    <row r="64" spans="1:13" s="52" customFormat="1" ht="15.75">
      <c r="A64" s="136" t="s">
        <v>103</v>
      </c>
      <c r="B64" s="134">
        <v>41035000</v>
      </c>
      <c r="C64" s="83">
        <v>8777700</v>
      </c>
      <c r="D64" s="83">
        <v>8522600</v>
      </c>
      <c r="E64" s="83">
        <f>D64/C64*100</f>
        <v>97.09377171696458</v>
      </c>
      <c r="F64" s="47"/>
      <c r="G64" s="47"/>
      <c r="H64" s="83"/>
      <c r="I64" s="47">
        <f t="shared" si="4"/>
        <v>8777700</v>
      </c>
      <c r="J64" s="47">
        <f t="shared" si="4"/>
        <v>8522600</v>
      </c>
      <c r="K64" s="83">
        <f>J64/I64*100</f>
        <v>97.09377171696458</v>
      </c>
      <c r="M64" s="180"/>
    </row>
    <row r="65" spans="1:13" s="52" customFormat="1" ht="60">
      <c r="A65" s="230" t="s">
        <v>111</v>
      </c>
      <c r="B65" s="134">
        <v>41035400</v>
      </c>
      <c r="C65" s="83">
        <v>30000000</v>
      </c>
      <c r="D65" s="83">
        <v>15000000</v>
      </c>
      <c r="E65" s="83">
        <f>D65/C65*100</f>
        <v>50</v>
      </c>
      <c r="F65" s="47"/>
      <c r="G65" s="47"/>
      <c r="H65" s="83"/>
      <c r="I65" s="47">
        <f t="shared" si="4"/>
        <v>30000000</v>
      </c>
      <c r="J65" s="47">
        <f t="shared" si="4"/>
        <v>15000000</v>
      </c>
      <c r="K65" s="83">
        <f>J65/I65*100</f>
        <v>50</v>
      </c>
      <c r="M65" s="180"/>
    </row>
    <row r="66" spans="1:13" s="52" customFormat="1" ht="45" customHeight="1" thickBot="1">
      <c r="A66" s="226" t="s">
        <v>85</v>
      </c>
      <c r="B66" s="227">
        <v>43010000</v>
      </c>
      <c r="C66" s="88"/>
      <c r="D66" s="88"/>
      <c r="E66" s="88"/>
      <c r="F66" s="32">
        <v>69315700</v>
      </c>
      <c r="G66" s="32">
        <v>44084133</v>
      </c>
      <c r="H66" s="88">
        <f>G66/F66*100</f>
        <v>63.59905908762373</v>
      </c>
      <c r="I66" s="32">
        <f t="shared" si="4"/>
        <v>69315700</v>
      </c>
      <c r="J66" s="32">
        <f t="shared" si="4"/>
        <v>44084133</v>
      </c>
      <c r="K66" s="88">
        <f>J66/I66*100</f>
        <v>63.59905908762373</v>
      </c>
      <c r="M66" s="164"/>
    </row>
    <row r="67" spans="1:11" s="42" customFormat="1" ht="24" customHeight="1" thickBot="1">
      <c r="A67" s="222" t="s">
        <v>36</v>
      </c>
      <c r="B67" s="223">
        <v>900104</v>
      </c>
      <c r="C67" s="224">
        <f>C40+C39</f>
        <v>1148565670</v>
      </c>
      <c r="D67" s="224">
        <f>D40+D39</f>
        <v>836198505</v>
      </c>
      <c r="E67" s="225">
        <f>D67/C67*100</f>
        <v>72.8037174400311</v>
      </c>
      <c r="F67" s="224">
        <f>F40+F39+F66</f>
        <v>167374300</v>
      </c>
      <c r="G67" s="224">
        <f>G40+G39+G66</f>
        <v>147001432</v>
      </c>
      <c r="H67" s="225">
        <f>G67/F67*100</f>
        <v>87.82795925061374</v>
      </c>
      <c r="I67" s="224">
        <f t="shared" si="0"/>
        <v>1315939970</v>
      </c>
      <c r="J67" s="224">
        <f>D67+G67</f>
        <v>983199937</v>
      </c>
      <c r="K67" s="225">
        <f t="shared" si="1"/>
        <v>74.71464955958439</v>
      </c>
    </row>
    <row r="68" spans="1:11" s="69" customFormat="1" ht="14.25" hidden="1">
      <c r="A68" s="197"/>
      <c r="B68" s="82"/>
      <c r="C68" s="107"/>
      <c r="D68" s="107"/>
      <c r="E68" s="107"/>
      <c r="F68" s="107"/>
      <c r="G68" s="107"/>
      <c r="H68" s="107"/>
      <c r="I68" s="107"/>
      <c r="J68" s="107"/>
      <c r="K68" s="206"/>
    </row>
    <row r="69" spans="1:11" s="8" customFormat="1" ht="18.75" customHeight="1" hidden="1">
      <c r="A69" s="266"/>
      <c r="B69" s="11"/>
      <c r="C69" s="249" t="s">
        <v>1</v>
      </c>
      <c r="D69" s="249"/>
      <c r="E69" s="249"/>
      <c r="F69" s="250" t="s">
        <v>66</v>
      </c>
      <c r="G69" s="251"/>
      <c r="H69" s="252"/>
      <c r="I69" s="253" t="s">
        <v>2</v>
      </c>
      <c r="J69" s="253"/>
      <c r="K69" s="253"/>
    </row>
    <row r="70" spans="1:11" s="8" customFormat="1" ht="15.75" hidden="1">
      <c r="A70" s="248"/>
      <c r="B70" s="11" t="s">
        <v>3</v>
      </c>
      <c r="C70" s="89" t="s">
        <v>4</v>
      </c>
      <c r="D70" s="90" t="s">
        <v>5</v>
      </c>
      <c r="E70" s="90" t="s">
        <v>6</v>
      </c>
      <c r="F70" s="90" t="s">
        <v>4</v>
      </c>
      <c r="G70" s="90" t="s">
        <v>5</v>
      </c>
      <c r="H70" s="90" t="s">
        <v>6</v>
      </c>
      <c r="I70" s="90" t="s">
        <v>4</v>
      </c>
      <c r="J70" s="90" t="s">
        <v>5</v>
      </c>
      <c r="K70" s="207" t="s">
        <v>6</v>
      </c>
    </row>
    <row r="71" spans="1:11" s="21" customFormat="1" ht="15" customHeight="1" hidden="1">
      <c r="A71" s="248"/>
      <c r="B71" s="16" t="s">
        <v>7</v>
      </c>
      <c r="C71" s="92" t="s">
        <v>8</v>
      </c>
      <c r="D71" s="93"/>
      <c r="E71" s="93" t="s">
        <v>9</v>
      </c>
      <c r="F71" s="93" t="s">
        <v>10</v>
      </c>
      <c r="G71" s="93"/>
      <c r="H71" s="93" t="s">
        <v>9</v>
      </c>
      <c r="I71" s="93" t="s">
        <v>8</v>
      </c>
      <c r="J71" s="93"/>
      <c r="K71" s="208" t="s">
        <v>9</v>
      </c>
    </row>
    <row r="72" spans="1:11" s="21" customFormat="1" ht="13.5" customHeight="1" hidden="1">
      <c r="A72" s="248"/>
      <c r="B72" s="22" t="s">
        <v>72</v>
      </c>
      <c r="C72" s="95" t="s">
        <v>10</v>
      </c>
      <c r="D72" s="96"/>
      <c r="E72" s="96"/>
      <c r="F72" s="96"/>
      <c r="G72" s="96"/>
      <c r="H72" s="96"/>
      <c r="I72" s="96" t="s">
        <v>10</v>
      </c>
      <c r="J72" s="96"/>
      <c r="K72" s="209"/>
    </row>
    <row r="73" spans="1:11" s="35" customFormat="1" ht="14.25">
      <c r="A73" s="198" t="s">
        <v>37</v>
      </c>
      <c r="B73" s="68"/>
      <c r="C73" s="109"/>
      <c r="D73" s="109"/>
      <c r="E73" s="109"/>
      <c r="F73" s="109"/>
      <c r="G73" s="109"/>
      <c r="H73" s="109"/>
      <c r="I73" s="109"/>
      <c r="J73" s="109"/>
      <c r="K73" s="210"/>
    </row>
    <row r="74" spans="1:13" s="21" customFormat="1" ht="15">
      <c r="A74" s="142" t="s">
        <v>38</v>
      </c>
      <c r="B74" s="71" t="s">
        <v>71</v>
      </c>
      <c r="C74" s="114">
        <v>3868766</v>
      </c>
      <c r="D74" s="29">
        <v>2464250</v>
      </c>
      <c r="E74" s="85">
        <f aca="true" t="shared" si="5" ref="E74:E83">D74/C74*100</f>
        <v>63.69602090175523</v>
      </c>
      <c r="F74" s="28"/>
      <c r="G74" s="28"/>
      <c r="H74" s="85"/>
      <c r="I74" s="28">
        <f>C74+F74</f>
        <v>3868766</v>
      </c>
      <c r="J74" s="28">
        <f>D74+G74</f>
        <v>2464250</v>
      </c>
      <c r="K74" s="85">
        <f aca="true" t="shared" si="6" ref="K74:K83">J74/I74*100</f>
        <v>63.69602090175523</v>
      </c>
      <c r="M74" s="247"/>
    </row>
    <row r="75" spans="1:11" s="21" customFormat="1" ht="15">
      <c r="A75" s="142" t="s">
        <v>39</v>
      </c>
      <c r="B75" s="71" t="s">
        <v>67</v>
      </c>
      <c r="C75" s="114">
        <v>6183100</v>
      </c>
      <c r="D75" s="29">
        <v>3673756</v>
      </c>
      <c r="E75" s="85">
        <f t="shared" si="5"/>
        <v>59.416085782212804</v>
      </c>
      <c r="F75" s="28"/>
      <c r="G75" s="28">
        <v>2856</v>
      </c>
      <c r="H75" s="85"/>
      <c r="I75" s="28">
        <f aca="true" t="shared" si="7" ref="I75:J125">C75+F75</f>
        <v>6183100</v>
      </c>
      <c r="J75" s="28">
        <f t="shared" si="7"/>
        <v>3676612</v>
      </c>
      <c r="K75" s="85">
        <f t="shared" si="6"/>
        <v>59.462276204492895</v>
      </c>
    </row>
    <row r="76" spans="1:11" s="21" customFormat="1" ht="15">
      <c r="A76" s="142" t="s">
        <v>40</v>
      </c>
      <c r="B76" s="71" t="s">
        <v>68</v>
      </c>
      <c r="C76" s="114">
        <v>107643970</v>
      </c>
      <c r="D76" s="29">
        <v>73276949</v>
      </c>
      <c r="E76" s="85">
        <f t="shared" si="5"/>
        <v>68.07343597602356</v>
      </c>
      <c r="F76" s="28">
        <v>4323800</v>
      </c>
      <c r="G76" s="28">
        <v>6541272</v>
      </c>
      <c r="H76" s="85">
        <f>G76/F76*100</f>
        <v>151.28525833757342</v>
      </c>
      <c r="I76" s="28">
        <f t="shared" si="7"/>
        <v>111967770</v>
      </c>
      <c r="J76" s="28">
        <f t="shared" si="7"/>
        <v>79818221</v>
      </c>
      <c r="K76" s="85">
        <f t="shared" si="6"/>
        <v>71.28678279472744</v>
      </c>
    </row>
    <row r="77" spans="1:11" s="21" customFormat="1" ht="15">
      <c r="A77" s="142" t="s">
        <v>41</v>
      </c>
      <c r="B77" s="71" t="s">
        <v>69</v>
      </c>
      <c r="C77" s="29">
        <v>241287160</v>
      </c>
      <c r="D77" s="29">
        <v>160154924</v>
      </c>
      <c r="E77" s="85">
        <f t="shared" si="5"/>
        <v>66.37523687543091</v>
      </c>
      <c r="F77" s="28">
        <v>8103000</v>
      </c>
      <c r="G77" s="28">
        <v>18009920</v>
      </c>
      <c r="H77" s="85">
        <f>G77/F77*100</f>
        <v>222.2623719610021</v>
      </c>
      <c r="I77" s="28">
        <f t="shared" si="7"/>
        <v>249390160</v>
      </c>
      <c r="J77" s="28">
        <f t="shared" si="7"/>
        <v>178164844</v>
      </c>
      <c r="K77" s="85">
        <f t="shared" si="6"/>
        <v>71.44020598086146</v>
      </c>
    </row>
    <row r="78" spans="1:11" s="21" customFormat="1" ht="30">
      <c r="A78" s="142" t="s">
        <v>42</v>
      </c>
      <c r="B78" s="71" t="s">
        <v>70</v>
      </c>
      <c r="C78" s="29">
        <v>66946400</v>
      </c>
      <c r="D78" s="29">
        <v>39322906</v>
      </c>
      <c r="E78" s="85">
        <f t="shared" si="5"/>
        <v>58.7378947934467</v>
      </c>
      <c r="F78" s="28">
        <v>6757100</v>
      </c>
      <c r="G78" s="28">
        <v>4821035</v>
      </c>
      <c r="H78" s="85">
        <f>G78/F78*100</f>
        <v>71.34769353716831</v>
      </c>
      <c r="I78" s="28">
        <f t="shared" si="7"/>
        <v>73703500</v>
      </c>
      <c r="J78" s="28">
        <f t="shared" si="7"/>
        <v>44143941</v>
      </c>
      <c r="K78" s="85">
        <f t="shared" si="6"/>
        <v>59.89395483253849</v>
      </c>
    </row>
    <row r="79" spans="1:11" s="21" customFormat="1" ht="15">
      <c r="A79" s="142" t="s">
        <v>43</v>
      </c>
      <c r="B79" s="53">
        <v>100000</v>
      </c>
      <c r="C79" s="29">
        <v>36830300</v>
      </c>
      <c r="D79" s="29">
        <v>9956229</v>
      </c>
      <c r="E79" s="85">
        <f t="shared" si="5"/>
        <v>27.032712196208013</v>
      </c>
      <c r="F79" s="28"/>
      <c r="G79" s="28"/>
      <c r="H79" s="85"/>
      <c r="I79" s="28">
        <f t="shared" si="7"/>
        <v>36830300</v>
      </c>
      <c r="J79" s="28">
        <f t="shared" si="7"/>
        <v>9956229</v>
      </c>
      <c r="K79" s="85">
        <f t="shared" si="6"/>
        <v>27.032712196208013</v>
      </c>
    </row>
    <row r="80" spans="1:11" s="21" customFormat="1" ht="15">
      <c r="A80" s="142" t="s">
        <v>44</v>
      </c>
      <c r="B80" s="53">
        <v>110000</v>
      </c>
      <c r="C80" s="29">
        <v>34624620</v>
      </c>
      <c r="D80" s="29">
        <v>27734193</v>
      </c>
      <c r="E80" s="85">
        <f t="shared" si="5"/>
        <v>80.0996314183376</v>
      </c>
      <c r="F80" s="28">
        <v>465000</v>
      </c>
      <c r="G80" s="28">
        <v>341238</v>
      </c>
      <c r="H80" s="85">
        <f>G80/F80*100</f>
        <v>73.38451612903226</v>
      </c>
      <c r="I80" s="28">
        <f t="shared" si="7"/>
        <v>35089620</v>
      </c>
      <c r="J80" s="28">
        <f t="shared" si="7"/>
        <v>28075431</v>
      </c>
      <c r="K80" s="85">
        <f t="shared" si="6"/>
        <v>80.01064417340513</v>
      </c>
    </row>
    <row r="81" spans="1:11" s="21" customFormat="1" ht="15.75" customHeight="1">
      <c r="A81" s="142" t="s">
        <v>45</v>
      </c>
      <c r="B81" s="53">
        <v>120000</v>
      </c>
      <c r="C81" s="29">
        <v>5450300</v>
      </c>
      <c r="D81" s="29">
        <v>3250360</v>
      </c>
      <c r="E81" s="85">
        <f t="shared" si="5"/>
        <v>59.636350292644444</v>
      </c>
      <c r="F81" s="28"/>
      <c r="G81" s="28"/>
      <c r="H81" s="85"/>
      <c r="I81" s="28">
        <f t="shared" si="7"/>
        <v>5450300</v>
      </c>
      <c r="J81" s="28">
        <f t="shared" si="7"/>
        <v>3250360</v>
      </c>
      <c r="K81" s="85">
        <f t="shared" si="6"/>
        <v>59.636350292644444</v>
      </c>
    </row>
    <row r="82" spans="1:11" s="21" customFormat="1" ht="15">
      <c r="A82" s="155" t="s">
        <v>46</v>
      </c>
      <c r="B82" s="54">
        <v>130000</v>
      </c>
      <c r="C82" s="115">
        <v>19220700</v>
      </c>
      <c r="D82" s="115">
        <v>13141232</v>
      </c>
      <c r="E82" s="85">
        <f t="shared" si="5"/>
        <v>68.37020503935861</v>
      </c>
      <c r="F82" s="28"/>
      <c r="G82" s="28">
        <v>186673</v>
      </c>
      <c r="H82" s="85"/>
      <c r="I82" s="28">
        <f t="shared" si="7"/>
        <v>19220700</v>
      </c>
      <c r="J82" s="28">
        <f t="shared" si="7"/>
        <v>13327905</v>
      </c>
      <c r="K82" s="85">
        <f t="shared" si="6"/>
        <v>69.34141316393263</v>
      </c>
    </row>
    <row r="83" spans="1:11" s="21" customFormat="1" ht="15">
      <c r="A83" s="155" t="s">
        <v>47</v>
      </c>
      <c r="B83" s="54">
        <v>150000</v>
      </c>
      <c r="C83" s="115">
        <v>1194000</v>
      </c>
      <c r="D83" s="115">
        <v>349870</v>
      </c>
      <c r="E83" s="85">
        <f t="shared" si="5"/>
        <v>29.302345058626468</v>
      </c>
      <c r="F83" s="28">
        <v>70562200</v>
      </c>
      <c r="G83" s="28">
        <v>36669243</v>
      </c>
      <c r="H83" s="85">
        <f>G83/F83*100</f>
        <v>51.96726150828631</v>
      </c>
      <c r="I83" s="28">
        <f t="shared" si="7"/>
        <v>71756200</v>
      </c>
      <c r="J83" s="28">
        <f t="shared" si="7"/>
        <v>37019113</v>
      </c>
      <c r="K83" s="85">
        <f t="shared" si="6"/>
        <v>51.59012461640945</v>
      </c>
    </row>
    <row r="84" spans="1:11" s="21" customFormat="1" ht="30" hidden="1">
      <c r="A84" s="155" t="s">
        <v>74</v>
      </c>
      <c r="B84" s="54">
        <v>160000</v>
      </c>
      <c r="C84" s="115"/>
      <c r="D84" s="115"/>
      <c r="E84" s="85"/>
      <c r="F84" s="28"/>
      <c r="G84" s="28"/>
      <c r="H84" s="85"/>
      <c r="I84" s="28">
        <f t="shared" si="7"/>
        <v>0</v>
      </c>
      <c r="J84" s="28"/>
      <c r="K84" s="85"/>
    </row>
    <row r="85" spans="1:11" s="21" customFormat="1" ht="30">
      <c r="A85" s="155" t="s">
        <v>48</v>
      </c>
      <c r="B85" s="54">
        <v>170000</v>
      </c>
      <c r="C85" s="115"/>
      <c r="D85" s="115"/>
      <c r="E85" s="85"/>
      <c r="F85" s="28">
        <v>29400000</v>
      </c>
      <c r="G85" s="28">
        <v>23907231</v>
      </c>
      <c r="H85" s="85">
        <f>G85/F85*100</f>
        <v>81.31711224489796</v>
      </c>
      <c r="I85" s="28">
        <f t="shared" si="7"/>
        <v>29400000</v>
      </c>
      <c r="J85" s="28">
        <f t="shared" si="7"/>
        <v>23907231</v>
      </c>
      <c r="K85" s="85">
        <f>J85/I85*100</f>
        <v>81.31711224489796</v>
      </c>
    </row>
    <row r="86" spans="1:11" s="21" customFormat="1" ht="28.5" customHeight="1">
      <c r="A86" s="155" t="s">
        <v>49</v>
      </c>
      <c r="B86" s="54">
        <v>180000</v>
      </c>
      <c r="C86" s="115">
        <v>11121400</v>
      </c>
      <c r="D86" s="115">
        <v>7144178</v>
      </c>
      <c r="E86" s="85">
        <f>D86/C86*100</f>
        <v>64.23811750319204</v>
      </c>
      <c r="F86" s="28">
        <v>60000</v>
      </c>
      <c r="G86" s="28"/>
      <c r="H86" s="85"/>
      <c r="I86" s="28">
        <f t="shared" si="7"/>
        <v>11181400</v>
      </c>
      <c r="J86" s="28">
        <f t="shared" si="7"/>
        <v>7144178</v>
      </c>
      <c r="K86" s="85">
        <f>J86/I86*100</f>
        <v>63.893412273954965</v>
      </c>
    </row>
    <row r="87" spans="1:11" s="21" customFormat="1" ht="30">
      <c r="A87" s="155" t="s">
        <v>75</v>
      </c>
      <c r="B87" s="54">
        <v>200200</v>
      </c>
      <c r="C87" s="115"/>
      <c r="D87" s="115"/>
      <c r="E87" s="85"/>
      <c r="F87" s="28">
        <v>665400</v>
      </c>
      <c r="G87" s="28">
        <v>276971</v>
      </c>
      <c r="H87" s="85">
        <f>G87/F87*100</f>
        <v>41.62473700030057</v>
      </c>
      <c r="I87" s="28">
        <f t="shared" si="7"/>
        <v>665400</v>
      </c>
      <c r="J87" s="28">
        <f t="shared" si="7"/>
        <v>276971</v>
      </c>
      <c r="K87" s="85">
        <f>J87/I87*100</f>
        <v>41.62473700030057</v>
      </c>
    </row>
    <row r="88" spans="1:11" s="21" customFormat="1" ht="30" customHeight="1">
      <c r="A88" s="155" t="s">
        <v>50</v>
      </c>
      <c r="B88" s="54">
        <v>210000</v>
      </c>
      <c r="C88" s="115">
        <f>4353970+150000</f>
        <v>4503970</v>
      </c>
      <c r="D88" s="115">
        <v>2341111</v>
      </c>
      <c r="E88" s="85">
        <f>D88/C88*100</f>
        <v>51.97883200820609</v>
      </c>
      <c r="F88" s="29"/>
      <c r="G88" s="29"/>
      <c r="H88" s="85"/>
      <c r="I88" s="28">
        <f t="shared" si="7"/>
        <v>4503970</v>
      </c>
      <c r="J88" s="28">
        <f t="shared" si="7"/>
        <v>2341111</v>
      </c>
      <c r="K88" s="85">
        <f>J88/I88*100</f>
        <v>51.97883200820609</v>
      </c>
    </row>
    <row r="89" spans="1:11" s="21" customFormat="1" ht="15">
      <c r="A89" s="155" t="s">
        <v>51</v>
      </c>
      <c r="B89" s="54">
        <v>230000</v>
      </c>
      <c r="C89" s="115">
        <v>100</v>
      </c>
      <c r="D89" s="115">
        <v>48</v>
      </c>
      <c r="E89" s="85">
        <f>D89/C89*100</f>
        <v>48</v>
      </c>
      <c r="F89" s="29"/>
      <c r="G89" s="29"/>
      <c r="H89" s="85"/>
      <c r="I89" s="28">
        <f t="shared" si="7"/>
        <v>100</v>
      </c>
      <c r="J89" s="28">
        <f t="shared" si="7"/>
        <v>48</v>
      </c>
      <c r="K89" s="85">
        <f aca="true" t="shared" si="8" ref="K89:K95">J89/I89*100</f>
        <v>48</v>
      </c>
    </row>
    <row r="90" spans="1:11" s="21" customFormat="1" ht="30">
      <c r="A90" s="142" t="s">
        <v>52</v>
      </c>
      <c r="B90" s="54">
        <v>240601</v>
      </c>
      <c r="C90" s="115"/>
      <c r="D90" s="115"/>
      <c r="E90" s="85"/>
      <c r="F90" s="29">
        <v>1350000</v>
      </c>
      <c r="G90" s="29">
        <v>1132662</v>
      </c>
      <c r="H90" s="85">
        <f aca="true" t="shared" si="9" ref="H90:H95">G90/F90*100</f>
        <v>83.90088888888889</v>
      </c>
      <c r="I90" s="28">
        <f t="shared" si="7"/>
        <v>1350000</v>
      </c>
      <c r="J90" s="28">
        <f>D90+G90</f>
        <v>1132662</v>
      </c>
      <c r="K90" s="85">
        <f t="shared" si="8"/>
        <v>83.90088888888889</v>
      </c>
    </row>
    <row r="91" spans="1:11" s="21" customFormat="1" ht="15">
      <c r="A91" s="142" t="s">
        <v>53</v>
      </c>
      <c r="B91" s="54">
        <v>240602</v>
      </c>
      <c r="C91" s="115"/>
      <c r="D91" s="115"/>
      <c r="E91" s="85"/>
      <c r="F91" s="29">
        <v>18483000</v>
      </c>
      <c r="G91" s="29">
        <v>5741895</v>
      </c>
      <c r="H91" s="85">
        <f t="shared" si="9"/>
        <v>31.065817237461452</v>
      </c>
      <c r="I91" s="28">
        <f t="shared" si="7"/>
        <v>18483000</v>
      </c>
      <c r="J91" s="28">
        <f t="shared" si="7"/>
        <v>5741895</v>
      </c>
      <c r="K91" s="85">
        <f t="shared" si="8"/>
        <v>31.065817237461452</v>
      </c>
    </row>
    <row r="92" spans="1:11" s="21" customFormat="1" ht="30">
      <c r="A92" s="142" t="s">
        <v>122</v>
      </c>
      <c r="B92" s="54">
        <v>240603</v>
      </c>
      <c r="C92" s="115"/>
      <c r="D92" s="115"/>
      <c r="E92" s="85"/>
      <c r="F92" s="29">
        <v>9773000</v>
      </c>
      <c r="G92" s="29">
        <v>6442301</v>
      </c>
      <c r="H92" s="85">
        <f t="shared" si="9"/>
        <v>65.91937992428119</v>
      </c>
      <c r="I92" s="28">
        <f t="shared" si="7"/>
        <v>9773000</v>
      </c>
      <c r="J92" s="28">
        <f t="shared" si="7"/>
        <v>6442301</v>
      </c>
      <c r="K92" s="85">
        <f t="shared" si="8"/>
        <v>65.91937992428119</v>
      </c>
    </row>
    <row r="93" spans="1:11" s="21" customFormat="1" ht="30">
      <c r="A93" s="142" t="s">
        <v>121</v>
      </c>
      <c r="B93" s="54">
        <v>240604</v>
      </c>
      <c r="C93" s="115"/>
      <c r="D93" s="115"/>
      <c r="E93" s="85"/>
      <c r="F93" s="29">
        <v>7394000</v>
      </c>
      <c r="G93" s="29">
        <v>609127</v>
      </c>
      <c r="H93" s="85">
        <f t="shared" si="9"/>
        <v>8.238125507167975</v>
      </c>
      <c r="I93" s="28">
        <f t="shared" si="7"/>
        <v>7394000</v>
      </c>
      <c r="J93" s="28">
        <f t="shared" si="7"/>
        <v>609127</v>
      </c>
      <c r="K93" s="85">
        <f t="shared" si="8"/>
        <v>8.238125507167975</v>
      </c>
    </row>
    <row r="94" spans="1:11" s="21" customFormat="1" ht="15">
      <c r="A94" s="142" t="s">
        <v>56</v>
      </c>
      <c r="B94" s="54">
        <v>240605</v>
      </c>
      <c r="C94" s="115"/>
      <c r="D94" s="115"/>
      <c r="E94" s="85"/>
      <c r="F94" s="29">
        <v>1000000</v>
      </c>
      <c r="G94" s="29">
        <v>541781</v>
      </c>
      <c r="H94" s="85">
        <f t="shared" si="9"/>
        <v>54.17809999999999</v>
      </c>
      <c r="I94" s="28">
        <f t="shared" si="7"/>
        <v>1000000</v>
      </c>
      <c r="J94" s="28">
        <f t="shared" si="7"/>
        <v>541781</v>
      </c>
      <c r="K94" s="85">
        <f t="shared" si="8"/>
        <v>54.17809999999999</v>
      </c>
    </row>
    <row r="95" spans="1:11" s="21" customFormat="1" ht="30" hidden="1">
      <c r="A95" s="142" t="s">
        <v>57</v>
      </c>
      <c r="B95" s="54">
        <v>240900</v>
      </c>
      <c r="C95" s="115"/>
      <c r="D95" s="115"/>
      <c r="E95" s="85" t="e">
        <f>D95/C95*100</f>
        <v>#DIV/0!</v>
      </c>
      <c r="F95" s="29"/>
      <c r="G95" s="29"/>
      <c r="H95" s="85" t="e">
        <f t="shared" si="9"/>
        <v>#DIV/0!</v>
      </c>
      <c r="I95" s="28">
        <f t="shared" si="7"/>
        <v>0</v>
      </c>
      <c r="J95" s="28">
        <f t="shared" si="7"/>
        <v>0</v>
      </c>
      <c r="K95" s="85" t="e">
        <f t="shared" si="8"/>
        <v>#DIV/0!</v>
      </c>
    </row>
    <row r="96" spans="1:11" s="55" customFormat="1" ht="15">
      <c r="A96" s="155" t="s">
        <v>58</v>
      </c>
      <c r="B96" s="54">
        <v>250102</v>
      </c>
      <c r="C96" s="115">
        <v>1531420</v>
      </c>
      <c r="D96" s="115"/>
      <c r="E96" s="85"/>
      <c r="F96" s="87"/>
      <c r="G96" s="87"/>
      <c r="H96" s="85"/>
      <c r="I96" s="28">
        <f t="shared" si="7"/>
        <v>1531420</v>
      </c>
      <c r="J96" s="28"/>
      <c r="K96" s="85"/>
    </row>
    <row r="97" spans="1:11" s="55" customFormat="1" ht="45">
      <c r="A97" s="155" t="s">
        <v>96</v>
      </c>
      <c r="B97" s="54">
        <v>250203</v>
      </c>
      <c r="C97" s="115">
        <v>7000</v>
      </c>
      <c r="D97" s="115">
        <v>6357</v>
      </c>
      <c r="E97" s="85">
        <f>D97/C97*100</f>
        <v>90.81428571428572</v>
      </c>
      <c r="F97" s="87"/>
      <c r="G97" s="87"/>
      <c r="H97" s="85"/>
      <c r="I97" s="28">
        <f t="shared" si="7"/>
        <v>7000</v>
      </c>
      <c r="J97" s="28">
        <f t="shared" si="7"/>
        <v>6357</v>
      </c>
      <c r="K97" s="85">
        <f>J97/I97*100</f>
        <v>90.81428571428572</v>
      </c>
    </row>
    <row r="98" spans="1:11" s="55" customFormat="1" ht="15" hidden="1">
      <c r="A98" s="155"/>
      <c r="B98" s="54"/>
      <c r="C98" s="111"/>
      <c r="D98" s="111"/>
      <c r="E98" s="85"/>
      <c r="F98" s="87"/>
      <c r="G98" s="87"/>
      <c r="H98" s="85"/>
      <c r="I98" s="85"/>
      <c r="J98" s="85"/>
      <c r="K98" s="85"/>
    </row>
    <row r="99" spans="1:11" s="8" customFormat="1" ht="18.75" customHeight="1" hidden="1">
      <c r="A99" s="262"/>
      <c r="B99" s="148"/>
      <c r="C99" s="263" t="s">
        <v>1</v>
      </c>
      <c r="D99" s="263"/>
      <c r="E99" s="263"/>
      <c r="F99" s="264" t="s">
        <v>66</v>
      </c>
      <c r="G99" s="264"/>
      <c r="H99" s="264"/>
      <c r="I99" s="265" t="s">
        <v>2</v>
      </c>
      <c r="J99" s="265"/>
      <c r="K99" s="265"/>
    </row>
    <row r="100" spans="1:11" s="8" customFormat="1" ht="15.75" hidden="1">
      <c r="A100" s="262"/>
      <c r="B100" s="148" t="s">
        <v>3</v>
      </c>
      <c r="C100" s="149" t="s">
        <v>4</v>
      </c>
      <c r="D100" s="149" t="s">
        <v>5</v>
      </c>
      <c r="E100" s="149" t="s">
        <v>6</v>
      </c>
      <c r="F100" s="149" t="s">
        <v>4</v>
      </c>
      <c r="G100" s="149" t="s">
        <v>5</v>
      </c>
      <c r="H100" s="149" t="s">
        <v>6</v>
      </c>
      <c r="I100" s="149" t="s">
        <v>4</v>
      </c>
      <c r="J100" s="149" t="s">
        <v>5</v>
      </c>
      <c r="K100" s="149" t="s">
        <v>6</v>
      </c>
    </row>
    <row r="101" spans="1:11" s="21" customFormat="1" ht="15" customHeight="1" hidden="1">
      <c r="A101" s="262"/>
      <c r="B101" s="26" t="s">
        <v>7</v>
      </c>
      <c r="C101" s="150" t="s">
        <v>8</v>
      </c>
      <c r="D101" s="150"/>
      <c r="E101" s="150" t="s">
        <v>9</v>
      </c>
      <c r="F101" s="150" t="s">
        <v>10</v>
      </c>
      <c r="G101" s="150"/>
      <c r="H101" s="150" t="s">
        <v>9</v>
      </c>
      <c r="I101" s="150" t="s">
        <v>8</v>
      </c>
      <c r="J101" s="150"/>
      <c r="K101" s="150" t="s">
        <v>9</v>
      </c>
    </row>
    <row r="102" spans="1:11" s="21" customFormat="1" ht="13.5" customHeight="1" hidden="1">
      <c r="A102" s="262"/>
      <c r="B102" s="26" t="s">
        <v>11</v>
      </c>
      <c r="C102" s="150" t="s">
        <v>10</v>
      </c>
      <c r="D102" s="150"/>
      <c r="E102" s="150"/>
      <c r="F102" s="150"/>
      <c r="G102" s="150"/>
      <c r="H102" s="150"/>
      <c r="I102" s="150" t="s">
        <v>10</v>
      </c>
      <c r="J102" s="150"/>
      <c r="K102" s="150"/>
    </row>
    <row r="103" spans="1:13" s="55" customFormat="1" ht="27.75" customHeight="1" hidden="1">
      <c r="A103" s="155" t="s">
        <v>65</v>
      </c>
      <c r="B103" s="54">
        <v>250403</v>
      </c>
      <c r="C103" s="111"/>
      <c r="D103" s="111"/>
      <c r="E103" s="85"/>
      <c r="F103" s="29"/>
      <c r="G103" s="29"/>
      <c r="H103" s="85"/>
      <c r="I103" s="28">
        <f t="shared" si="7"/>
        <v>0</v>
      </c>
      <c r="J103" s="28">
        <f t="shared" si="7"/>
        <v>0</v>
      </c>
      <c r="K103" s="85"/>
      <c r="M103" s="78"/>
    </row>
    <row r="104" spans="1:11" s="55" customFormat="1" ht="15">
      <c r="A104" s="155" t="s">
        <v>59</v>
      </c>
      <c r="B104" s="54">
        <v>250404</v>
      </c>
      <c r="C104" s="115">
        <v>274600</v>
      </c>
      <c r="D104" s="115">
        <v>154157</v>
      </c>
      <c r="E104" s="85">
        <f>D104/C104*100</f>
        <v>56.13874726875455</v>
      </c>
      <c r="F104" s="29"/>
      <c r="G104" s="29"/>
      <c r="H104" s="85"/>
      <c r="I104" s="28">
        <f t="shared" si="7"/>
        <v>274600</v>
      </c>
      <c r="J104" s="28">
        <f t="shared" si="7"/>
        <v>154157</v>
      </c>
      <c r="K104" s="85">
        <f>J104/I104*100</f>
        <v>56.13874726875455</v>
      </c>
    </row>
    <row r="105" spans="1:11" s="21" customFormat="1" ht="15" hidden="1">
      <c r="A105" s="155" t="s">
        <v>60</v>
      </c>
      <c r="B105" s="54">
        <v>250904</v>
      </c>
      <c r="C105" s="115"/>
      <c r="D105" s="115"/>
      <c r="E105" s="85"/>
      <c r="F105" s="29"/>
      <c r="G105" s="29"/>
      <c r="H105" s="85"/>
      <c r="I105" s="28"/>
      <c r="J105" s="28">
        <f>D105+G105</f>
        <v>0</v>
      </c>
      <c r="K105" s="85"/>
    </row>
    <row r="106" spans="1:11" s="21" customFormat="1" ht="15.75" thickBot="1">
      <c r="A106" s="199"/>
      <c r="B106" s="127"/>
      <c r="C106" s="128"/>
      <c r="D106" s="128"/>
      <c r="E106" s="129"/>
      <c r="F106" s="130"/>
      <c r="G106" s="130"/>
      <c r="H106" s="129"/>
      <c r="I106" s="131"/>
      <c r="J106" s="131"/>
      <c r="K106" s="211"/>
    </row>
    <row r="107" spans="1:11" s="56" customFormat="1" ht="15" thickBot="1">
      <c r="A107" s="200" t="s">
        <v>61</v>
      </c>
      <c r="B107" s="158">
        <v>900201</v>
      </c>
      <c r="C107" s="159">
        <f>C96++C95+C94+C93+C92+C91+C90+C89+C88+C86+C85+C83+C82+C81+C80+C79+C78+C77+C76+C75+C74+C97+C104+C105+C84</f>
        <v>540687806</v>
      </c>
      <c r="D107" s="159">
        <f>D96++D95+D94+D93+D92+D91+D90+D89+D88+D86+D85+D83+D82+D81+D80+D79+D78+D77+D76+D75+D74+D97+D104+D105</f>
        <v>342970520</v>
      </c>
      <c r="E107" s="160">
        <f>D107/C107*100</f>
        <v>63.43226464404489</v>
      </c>
      <c r="F107" s="159">
        <f>F105+F104+F97+F96+F95+F94+F93+F92+F91+F90+F89+F88+F86+F85+F83+F82+F81+F80+F79+F78+F77+F76+F75+F74+F87+F103</f>
        <v>158336500</v>
      </c>
      <c r="G107" s="159">
        <f>G105+G104+G97+G96+G95+G94+G93+G92+G91+G90+G89+G88+G86+G85+G83+G82+G81+G80+G79+G78+G77+G76+G75+G74+G87+G103</f>
        <v>105224205</v>
      </c>
      <c r="H107" s="160">
        <f>G107/F107*100</f>
        <v>66.45606351030874</v>
      </c>
      <c r="I107" s="161">
        <f t="shared" si="7"/>
        <v>699024306</v>
      </c>
      <c r="J107" s="161">
        <f t="shared" si="7"/>
        <v>448194725</v>
      </c>
      <c r="K107" s="160">
        <f aca="true" t="shared" si="10" ref="K107:K113">J107/I107*100</f>
        <v>64.117187507354</v>
      </c>
    </row>
    <row r="108" spans="1:11" s="43" customFormat="1" ht="14.25">
      <c r="A108" s="163" t="s">
        <v>34</v>
      </c>
      <c r="B108" s="44">
        <v>250300</v>
      </c>
      <c r="C108" s="116">
        <f>SUM(C109:C124)</f>
        <v>638548664</v>
      </c>
      <c r="D108" s="116">
        <f>SUM(D109:D124)</f>
        <v>394314459</v>
      </c>
      <c r="E108" s="104">
        <f aca="true" t="shared" si="11" ref="E108:E125">D108/C108*100</f>
        <v>61.75166925100637</v>
      </c>
      <c r="F108" s="116">
        <f>F110+F111+F109+F124+F120</f>
        <v>9037800</v>
      </c>
      <c r="G108" s="116">
        <f>G110+G111+G109+G124+G120</f>
        <v>9037800</v>
      </c>
      <c r="H108" s="140">
        <f>G108/F108*100</f>
        <v>100</v>
      </c>
      <c r="I108" s="45">
        <f t="shared" si="7"/>
        <v>647586464</v>
      </c>
      <c r="J108" s="45">
        <f t="shared" si="7"/>
        <v>403352259</v>
      </c>
      <c r="K108" s="104">
        <f t="shared" si="10"/>
        <v>62.285467875375474</v>
      </c>
    </row>
    <row r="109" spans="1:11" s="21" customFormat="1" ht="31.5" customHeight="1">
      <c r="A109" s="156" t="s">
        <v>62</v>
      </c>
      <c r="B109" s="54">
        <v>250301</v>
      </c>
      <c r="C109" s="115">
        <v>14715000</v>
      </c>
      <c r="D109" s="115">
        <v>10344700</v>
      </c>
      <c r="E109" s="85">
        <f t="shared" si="11"/>
        <v>70.30037376826368</v>
      </c>
      <c r="F109" s="29"/>
      <c r="G109" s="29"/>
      <c r="H109" s="85"/>
      <c r="I109" s="28">
        <f>C109+F109</f>
        <v>14715000</v>
      </c>
      <c r="J109" s="28">
        <f>D109+G109</f>
        <v>10344700</v>
      </c>
      <c r="K109" s="85">
        <f t="shared" si="10"/>
        <v>70.30037376826368</v>
      </c>
    </row>
    <row r="110" spans="1:11" s="21" customFormat="1" ht="32.25" customHeight="1">
      <c r="A110" s="156" t="s">
        <v>63</v>
      </c>
      <c r="B110" s="26">
        <v>250309</v>
      </c>
      <c r="C110" s="115">
        <v>228264</v>
      </c>
      <c r="D110" s="115">
        <v>226135</v>
      </c>
      <c r="E110" s="85">
        <f t="shared" si="11"/>
        <v>99.06730802929941</v>
      </c>
      <c r="F110" s="111"/>
      <c r="G110" s="111"/>
      <c r="H110" s="85"/>
      <c r="I110" s="28">
        <f t="shared" si="7"/>
        <v>228264</v>
      </c>
      <c r="J110" s="28">
        <f t="shared" si="7"/>
        <v>226135</v>
      </c>
      <c r="K110" s="85">
        <f t="shared" si="10"/>
        <v>99.06730802929941</v>
      </c>
    </row>
    <row r="111" spans="1:11" s="21" customFormat="1" ht="46.5" customHeight="1">
      <c r="A111" s="153" t="s">
        <v>94</v>
      </c>
      <c r="B111" s="26">
        <v>250313</v>
      </c>
      <c r="C111" s="115">
        <v>21399200</v>
      </c>
      <c r="D111" s="115">
        <v>15926700</v>
      </c>
      <c r="E111" s="85">
        <f t="shared" si="11"/>
        <v>74.426614079031</v>
      </c>
      <c r="F111" s="111"/>
      <c r="G111" s="111"/>
      <c r="H111" s="85"/>
      <c r="I111" s="28">
        <f t="shared" si="7"/>
        <v>21399200</v>
      </c>
      <c r="J111" s="28">
        <f t="shared" si="7"/>
        <v>15926700</v>
      </c>
      <c r="K111" s="85">
        <f t="shared" si="10"/>
        <v>74.426614079031</v>
      </c>
    </row>
    <row r="112" spans="1:11" s="21" customFormat="1" ht="86.25" customHeight="1">
      <c r="A112" s="229" t="s">
        <v>109</v>
      </c>
      <c r="B112" s="26">
        <v>250318</v>
      </c>
      <c r="C112" s="115">
        <v>47780800</v>
      </c>
      <c r="D112" s="115">
        <v>11945900</v>
      </c>
      <c r="E112" s="85">
        <f t="shared" si="11"/>
        <v>25.00146502360781</v>
      </c>
      <c r="F112" s="111"/>
      <c r="G112" s="111"/>
      <c r="H112" s="228"/>
      <c r="I112" s="28">
        <f t="shared" si="7"/>
        <v>47780800</v>
      </c>
      <c r="J112" s="28">
        <f t="shared" si="7"/>
        <v>11945900</v>
      </c>
      <c r="K112" s="85">
        <f t="shared" si="10"/>
        <v>25.00146502360781</v>
      </c>
    </row>
    <row r="113" spans="1:11" s="48" customFormat="1" ht="45">
      <c r="A113" s="153" t="s">
        <v>98</v>
      </c>
      <c r="B113" s="133">
        <v>250324</v>
      </c>
      <c r="C113" s="47">
        <v>41966000</v>
      </c>
      <c r="D113" s="47">
        <v>13957085</v>
      </c>
      <c r="E113" s="83">
        <f>D113/C113*100</f>
        <v>33.258077967878755</v>
      </c>
      <c r="F113" s="83"/>
      <c r="G113" s="83"/>
      <c r="H113" s="183"/>
      <c r="I113" s="47">
        <f t="shared" si="7"/>
        <v>41966000</v>
      </c>
      <c r="J113" s="47">
        <f>D113+G113</f>
        <v>13957085</v>
      </c>
      <c r="K113" s="83">
        <f t="shared" si="10"/>
        <v>33.258077967878755</v>
      </c>
    </row>
    <row r="114" spans="1:11" s="21" customFormat="1" ht="48.75" customHeight="1">
      <c r="A114" s="231" t="s">
        <v>80</v>
      </c>
      <c r="B114" s="138">
        <v>250326</v>
      </c>
      <c r="C114" s="115">
        <v>93935500</v>
      </c>
      <c r="D114" s="115">
        <v>78396500</v>
      </c>
      <c r="E114" s="85">
        <f t="shared" si="11"/>
        <v>83.45779817002091</v>
      </c>
      <c r="F114" s="111"/>
      <c r="G114" s="111"/>
      <c r="H114" s="85"/>
      <c r="I114" s="28">
        <f t="shared" si="7"/>
        <v>93935500</v>
      </c>
      <c r="J114" s="28">
        <f t="shared" si="7"/>
        <v>78396500</v>
      </c>
      <c r="K114" s="85">
        <f aca="true" t="shared" si="12" ref="K114:K123">J114/I114*100</f>
        <v>83.45779817002091</v>
      </c>
    </row>
    <row r="115" spans="1:11" s="21" customFormat="1" ht="308.25" customHeight="1">
      <c r="A115" s="233" t="s">
        <v>120</v>
      </c>
      <c r="B115" s="278">
        <v>250328</v>
      </c>
      <c r="C115" s="279">
        <v>195261000</v>
      </c>
      <c r="D115" s="279">
        <v>136088263</v>
      </c>
      <c r="E115" s="272">
        <f t="shared" si="11"/>
        <v>69.69556798336586</v>
      </c>
      <c r="F115" s="276"/>
      <c r="G115" s="276"/>
      <c r="H115" s="272"/>
      <c r="I115" s="268">
        <f t="shared" si="7"/>
        <v>195261000</v>
      </c>
      <c r="J115" s="268">
        <f t="shared" si="7"/>
        <v>136088263</v>
      </c>
      <c r="K115" s="272">
        <f t="shared" si="12"/>
        <v>69.69556798336586</v>
      </c>
    </row>
    <row r="116" spans="1:11" s="21" customFormat="1" ht="38.25">
      <c r="A116" s="236" t="s">
        <v>119</v>
      </c>
      <c r="B116" s="278"/>
      <c r="C116" s="280"/>
      <c r="D116" s="280"/>
      <c r="E116" s="273"/>
      <c r="F116" s="277"/>
      <c r="G116" s="277"/>
      <c r="H116" s="273"/>
      <c r="I116" s="269"/>
      <c r="J116" s="269"/>
      <c r="K116" s="273"/>
    </row>
    <row r="117" spans="1:11" s="21" customFormat="1" ht="228" customHeight="1">
      <c r="A117" s="235" t="s">
        <v>100</v>
      </c>
      <c r="B117" s="138">
        <v>250329</v>
      </c>
      <c r="C117" s="115">
        <v>65374000</v>
      </c>
      <c r="D117" s="115">
        <v>38032001</v>
      </c>
      <c r="E117" s="85">
        <f t="shared" si="11"/>
        <v>58.17603481506409</v>
      </c>
      <c r="F117" s="111"/>
      <c r="G117" s="111"/>
      <c r="H117" s="85"/>
      <c r="I117" s="28">
        <f t="shared" si="7"/>
        <v>65374000</v>
      </c>
      <c r="J117" s="28">
        <f t="shared" si="7"/>
        <v>38032001</v>
      </c>
      <c r="K117" s="85">
        <f t="shared" si="12"/>
        <v>58.17603481506409</v>
      </c>
    </row>
    <row r="118" spans="1:11" s="21" customFormat="1" ht="135" customHeight="1">
      <c r="A118" s="146" t="s">
        <v>101</v>
      </c>
      <c r="B118" s="138">
        <v>250330</v>
      </c>
      <c r="C118" s="115">
        <v>21042200</v>
      </c>
      <c r="D118" s="115">
        <v>18993800</v>
      </c>
      <c r="E118" s="85">
        <f t="shared" si="11"/>
        <v>90.26527644447823</v>
      </c>
      <c r="F118" s="111"/>
      <c r="G118" s="111"/>
      <c r="H118" s="85"/>
      <c r="I118" s="28">
        <f t="shared" si="7"/>
        <v>21042200</v>
      </c>
      <c r="J118" s="28">
        <f t="shared" si="7"/>
        <v>18993800</v>
      </c>
      <c r="K118" s="85">
        <f t="shared" si="12"/>
        <v>90.26527644447823</v>
      </c>
    </row>
    <row r="119" spans="1:11" s="21" customFormat="1" ht="60">
      <c r="A119" s="230" t="s">
        <v>113</v>
      </c>
      <c r="B119" s="139" t="s">
        <v>112</v>
      </c>
      <c r="C119" s="115">
        <v>5800000</v>
      </c>
      <c r="D119" s="115">
        <v>4402500</v>
      </c>
      <c r="E119" s="85">
        <f t="shared" si="11"/>
        <v>75.9051724137931</v>
      </c>
      <c r="F119" s="111"/>
      <c r="G119" s="111"/>
      <c r="H119" s="85"/>
      <c r="I119" s="28">
        <f t="shared" si="7"/>
        <v>5800000</v>
      </c>
      <c r="J119" s="28">
        <f t="shared" si="7"/>
        <v>4402500</v>
      </c>
      <c r="K119" s="85">
        <f t="shared" si="12"/>
        <v>75.9051724137931</v>
      </c>
    </row>
    <row r="120" spans="1:11" s="21" customFormat="1" ht="48.75" customHeight="1">
      <c r="A120" s="137" t="s">
        <v>84</v>
      </c>
      <c r="B120" s="139">
        <v>250367</v>
      </c>
      <c r="C120" s="115"/>
      <c r="D120" s="115"/>
      <c r="E120" s="85"/>
      <c r="F120" s="111">
        <v>9037800</v>
      </c>
      <c r="G120" s="111">
        <v>9037800</v>
      </c>
      <c r="H120" s="85">
        <f>G120/F120*100</f>
        <v>100</v>
      </c>
      <c r="I120" s="28">
        <f t="shared" si="7"/>
        <v>9037800</v>
      </c>
      <c r="J120" s="28">
        <f t="shared" si="7"/>
        <v>9037800</v>
      </c>
      <c r="K120" s="85">
        <f t="shared" si="12"/>
        <v>100</v>
      </c>
    </row>
    <row r="121" spans="1:11" s="21" customFormat="1" ht="105">
      <c r="A121" s="137" t="s">
        <v>102</v>
      </c>
      <c r="B121" s="188" t="s">
        <v>104</v>
      </c>
      <c r="C121" s="189">
        <v>33441000</v>
      </c>
      <c r="D121" s="189">
        <v>14552982</v>
      </c>
      <c r="E121" s="106">
        <f t="shared" si="11"/>
        <v>43.51838162734368</v>
      </c>
      <c r="F121" s="190"/>
      <c r="G121" s="190"/>
      <c r="H121" s="100"/>
      <c r="I121" s="28">
        <f t="shared" si="7"/>
        <v>33441000</v>
      </c>
      <c r="J121" s="28">
        <f t="shared" si="7"/>
        <v>14552982</v>
      </c>
      <c r="K121" s="85">
        <f t="shared" si="12"/>
        <v>43.51838162734368</v>
      </c>
    </row>
    <row r="122" spans="1:11" s="21" customFormat="1" ht="60">
      <c r="A122" s="230" t="s">
        <v>114</v>
      </c>
      <c r="B122" s="188" t="s">
        <v>115</v>
      </c>
      <c r="C122" s="189">
        <v>26500000</v>
      </c>
      <c r="D122" s="189">
        <v>5991260</v>
      </c>
      <c r="E122" s="106">
        <f t="shared" si="11"/>
        <v>22.608528301886793</v>
      </c>
      <c r="F122" s="190"/>
      <c r="G122" s="190"/>
      <c r="H122" s="100"/>
      <c r="I122" s="38">
        <f t="shared" si="7"/>
        <v>26500000</v>
      </c>
      <c r="J122" s="28">
        <f t="shared" si="7"/>
        <v>5991260</v>
      </c>
      <c r="K122" s="100">
        <f t="shared" si="12"/>
        <v>22.608528301886793</v>
      </c>
    </row>
    <row r="123" spans="1:11" s="21" customFormat="1" ht="15">
      <c r="A123" s="231" t="s">
        <v>103</v>
      </c>
      <c r="B123" s="188" t="s">
        <v>105</v>
      </c>
      <c r="C123" s="189">
        <v>1790000</v>
      </c>
      <c r="D123" s="189">
        <v>1372500</v>
      </c>
      <c r="E123" s="106">
        <f t="shared" si="11"/>
        <v>76.67597765363129</v>
      </c>
      <c r="F123" s="190"/>
      <c r="G123" s="190"/>
      <c r="H123" s="100"/>
      <c r="I123" s="38">
        <f t="shared" si="7"/>
        <v>1790000</v>
      </c>
      <c r="J123" s="28">
        <f t="shared" si="7"/>
        <v>1372500</v>
      </c>
      <c r="K123" s="100">
        <f t="shared" si="12"/>
        <v>76.67597765363129</v>
      </c>
    </row>
    <row r="124" spans="1:11" s="52" customFormat="1" ht="45.75" thickBot="1">
      <c r="A124" s="201" t="s">
        <v>85</v>
      </c>
      <c r="B124" s="50">
        <v>250306</v>
      </c>
      <c r="C124" s="117">
        <v>69315700</v>
      </c>
      <c r="D124" s="117">
        <v>44084133</v>
      </c>
      <c r="E124" s="106">
        <f t="shared" si="11"/>
        <v>63.59905908762373</v>
      </c>
      <c r="F124" s="112"/>
      <c r="G124" s="112"/>
      <c r="H124" s="106"/>
      <c r="I124" s="51">
        <f t="shared" si="7"/>
        <v>69315700</v>
      </c>
      <c r="J124" s="28">
        <f t="shared" si="7"/>
        <v>44084133</v>
      </c>
      <c r="K124" s="106">
        <f>J124/I124*100</f>
        <v>63.59905908762373</v>
      </c>
    </row>
    <row r="125" spans="1:11" s="42" customFormat="1" ht="15" thickBot="1">
      <c r="A125" s="214" t="s">
        <v>64</v>
      </c>
      <c r="B125" s="215">
        <v>900204</v>
      </c>
      <c r="C125" s="216">
        <f>C108+C107</f>
        <v>1179236470</v>
      </c>
      <c r="D125" s="216">
        <f>D108+D107</f>
        <v>737284979</v>
      </c>
      <c r="E125" s="217">
        <f t="shared" si="11"/>
        <v>62.522233475360544</v>
      </c>
      <c r="F125" s="216">
        <f>F108+F107</f>
        <v>167374300</v>
      </c>
      <c r="G125" s="216">
        <f>G108+G107</f>
        <v>114262005</v>
      </c>
      <c r="H125" s="217">
        <f>G125/F125*100</f>
        <v>68.26735347063439</v>
      </c>
      <c r="I125" s="218">
        <f t="shared" si="7"/>
        <v>1346610770</v>
      </c>
      <c r="J125" s="218">
        <f t="shared" si="7"/>
        <v>851546984</v>
      </c>
      <c r="K125" s="219">
        <f>J125/I125*100</f>
        <v>63.236311707205495</v>
      </c>
    </row>
    <row r="126" spans="1:11" s="58" customFormat="1" ht="14.25">
      <c r="A126" s="232"/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1:11" s="58" customFormat="1" ht="14.25">
      <c r="A127" s="232"/>
      <c r="B127" s="59" t="s">
        <v>107</v>
      </c>
      <c r="C127" s="192">
        <v>1068529106</v>
      </c>
      <c r="D127" s="192">
        <v>536949130</v>
      </c>
      <c r="E127" s="192">
        <v>50.25124041871444</v>
      </c>
      <c r="F127" s="192">
        <v>160890300</v>
      </c>
      <c r="G127" s="192">
        <v>89327666</v>
      </c>
      <c r="H127" s="192">
        <v>55.52085240688842</v>
      </c>
      <c r="I127" s="192">
        <v>1229419406</v>
      </c>
      <c r="J127" s="192">
        <v>626276796</v>
      </c>
      <c r="K127" s="192">
        <v>50.94085817610724</v>
      </c>
    </row>
    <row r="128" spans="1:11" s="58" customFormat="1" ht="14.25">
      <c r="A128" s="232"/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1:11" s="58" customFormat="1" ht="14.25">
      <c r="A129" s="232"/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1:11" s="58" customFormat="1" ht="14.25">
      <c r="A130" s="232"/>
      <c r="B130" s="59" t="s">
        <v>106</v>
      </c>
      <c r="C130" s="84">
        <f>C125-C127</f>
        <v>110707364</v>
      </c>
      <c r="D130" s="84">
        <f aca="true" t="shared" si="13" ref="D130:K130">D125-D127</f>
        <v>200335849</v>
      </c>
      <c r="E130" s="84">
        <f t="shared" si="13"/>
        <v>12.270993056646105</v>
      </c>
      <c r="F130" s="84">
        <f t="shared" si="13"/>
        <v>6484000</v>
      </c>
      <c r="G130" s="84">
        <f t="shared" si="13"/>
        <v>24934339</v>
      </c>
      <c r="H130" s="84">
        <f t="shared" si="13"/>
        <v>12.746501063745967</v>
      </c>
      <c r="I130" s="84">
        <f t="shared" si="13"/>
        <v>117191364</v>
      </c>
      <c r="J130" s="84">
        <f t="shared" si="13"/>
        <v>225270188</v>
      </c>
      <c r="K130" s="84">
        <f t="shared" si="13"/>
        <v>12.295453531098254</v>
      </c>
    </row>
    <row r="131" spans="1:11" s="58" customFormat="1" ht="14.25">
      <c r="A131" s="232"/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1:11" s="58" customFormat="1" ht="14.25">
      <c r="A132" s="232"/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1:11" s="58" customFormat="1" ht="14.25">
      <c r="A133" s="232"/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1:11" s="58" customFormat="1" ht="14.25">
      <c r="A134" s="232"/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1:11" s="58" customFormat="1" ht="14.25">
      <c r="A135" s="232"/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84"/>
      <c r="D172" s="84"/>
      <c r="E172" s="84"/>
      <c r="F172" s="84"/>
      <c r="G172" s="84"/>
      <c r="H172" s="84"/>
      <c r="I172" s="84"/>
      <c r="J172" s="84"/>
      <c r="K172" s="84"/>
    </row>
    <row r="173" spans="2:11" s="58" customFormat="1" ht="12.75">
      <c r="B173" s="59"/>
      <c r="C173" s="84"/>
      <c r="D173" s="84"/>
      <c r="E173" s="84"/>
      <c r="F173" s="84"/>
      <c r="G173" s="84"/>
      <c r="H173" s="84"/>
      <c r="I173" s="84"/>
      <c r="J173" s="84"/>
      <c r="K173" s="84"/>
    </row>
    <row r="174" spans="2:11" s="58" customFormat="1" ht="12.75">
      <c r="B174" s="59"/>
      <c r="C174" s="84"/>
      <c r="D174" s="84"/>
      <c r="E174" s="84"/>
      <c r="F174" s="84"/>
      <c r="G174" s="84"/>
      <c r="H174" s="84"/>
      <c r="I174" s="84"/>
      <c r="J174" s="84"/>
      <c r="K174" s="84"/>
    </row>
    <row r="175" spans="2:11" s="58" customFormat="1" ht="12.75">
      <c r="B175" s="59"/>
      <c r="C175" s="84"/>
      <c r="D175" s="84"/>
      <c r="E175" s="84"/>
      <c r="F175" s="84"/>
      <c r="G175" s="84"/>
      <c r="H175" s="84"/>
      <c r="I175" s="84"/>
      <c r="J175" s="84"/>
      <c r="K175" s="84"/>
    </row>
    <row r="176" spans="2:11" s="58" customFormat="1" ht="12.75">
      <c r="B176" s="59"/>
      <c r="C176" s="84"/>
      <c r="D176" s="84"/>
      <c r="E176" s="84"/>
      <c r="F176" s="84"/>
      <c r="G176" s="84"/>
      <c r="H176" s="84"/>
      <c r="I176" s="84"/>
      <c r="J176" s="84"/>
      <c r="K176" s="84"/>
    </row>
    <row r="177" spans="2:11" s="58" customFormat="1" ht="12.75">
      <c r="B177" s="59"/>
      <c r="C177" s="84"/>
      <c r="D177" s="84"/>
      <c r="E177" s="84"/>
      <c r="F177" s="84"/>
      <c r="G177" s="84"/>
      <c r="H177" s="84"/>
      <c r="I177" s="84"/>
      <c r="J177" s="84"/>
      <c r="K177" s="84"/>
    </row>
    <row r="178" spans="2:11" s="58" customFormat="1" ht="12.75">
      <c r="B178" s="59"/>
      <c r="C178" s="84"/>
      <c r="D178" s="84"/>
      <c r="E178" s="84"/>
      <c r="F178" s="84"/>
      <c r="G178" s="84"/>
      <c r="H178" s="84"/>
      <c r="I178" s="84"/>
      <c r="J178" s="84"/>
      <c r="K178" s="84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58" customFormat="1" ht="12.75">
      <c r="B312" s="59"/>
      <c r="C312" s="60"/>
      <c r="D312" s="60"/>
      <c r="E312" s="61"/>
      <c r="F312" s="60"/>
      <c r="G312" s="60"/>
      <c r="H312" s="61"/>
      <c r="I312" s="60"/>
      <c r="J312" s="60"/>
      <c r="K312" s="61"/>
    </row>
    <row r="313" spans="2:11" s="58" customFormat="1" ht="12.75">
      <c r="B313" s="59"/>
      <c r="C313" s="60"/>
      <c r="D313" s="60"/>
      <c r="E313" s="61"/>
      <c r="F313" s="60"/>
      <c r="G313" s="60"/>
      <c r="H313" s="61"/>
      <c r="I313" s="60"/>
      <c r="J313" s="60"/>
      <c r="K313" s="61"/>
    </row>
    <row r="314" spans="2:11" s="58" customFormat="1" ht="12.75">
      <c r="B314" s="59"/>
      <c r="C314" s="60"/>
      <c r="D314" s="60"/>
      <c r="E314" s="61"/>
      <c r="F314" s="60"/>
      <c r="G314" s="60"/>
      <c r="H314" s="61"/>
      <c r="I314" s="60"/>
      <c r="J314" s="60"/>
      <c r="K314" s="61"/>
    </row>
    <row r="315" spans="2:11" s="58" customFormat="1" ht="12.75">
      <c r="B315" s="59"/>
      <c r="C315" s="60"/>
      <c r="D315" s="60"/>
      <c r="E315" s="61"/>
      <c r="F315" s="60"/>
      <c r="G315" s="60"/>
      <c r="H315" s="61"/>
      <c r="I315" s="60"/>
      <c r="J315" s="60"/>
      <c r="K315" s="61"/>
    </row>
    <row r="316" spans="2:11" s="58" customFormat="1" ht="12.75">
      <c r="B316" s="59"/>
      <c r="C316" s="60"/>
      <c r="D316" s="60"/>
      <c r="E316" s="61"/>
      <c r="F316" s="60"/>
      <c r="G316" s="60"/>
      <c r="H316" s="61"/>
      <c r="I316" s="60"/>
      <c r="J316" s="60"/>
      <c r="K316" s="61"/>
    </row>
    <row r="317" spans="2:11" s="58" customFormat="1" ht="12.75">
      <c r="B317" s="59"/>
      <c r="C317" s="60"/>
      <c r="D317" s="60"/>
      <c r="E317" s="61"/>
      <c r="F317" s="60"/>
      <c r="G317" s="60"/>
      <c r="H317" s="61"/>
      <c r="I317" s="60"/>
      <c r="J317" s="60"/>
      <c r="K317" s="61"/>
    </row>
    <row r="318" spans="2:11" s="58" customFormat="1" ht="12.75">
      <c r="B318" s="59"/>
      <c r="C318" s="60"/>
      <c r="D318" s="60"/>
      <c r="E318" s="61"/>
      <c r="F318" s="60"/>
      <c r="G318" s="60"/>
      <c r="H318" s="61"/>
      <c r="I318" s="60"/>
      <c r="J318" s="60"/>
      <c r="K318" s="61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  <row r="1178" spans="2:11" s="4" customFormat="1" ht="12.75">
      <c r="B1178" s="62"/>
      <c r="C1178" s="63"/>
      <c r="D1178" s="60"/>
      <c r="E1178" s="3"/>
      <c r="F1178" s="63"/>
      <c r="G1178" s="63"/>
      <c r="H1178" s="3"/>
      <c r="I1178" s="63"/>
      <c r="J1178" s="60"/>
      <c r="K1178" s="3"/>
    </row>
    <row r="1179" spans="2:11" s="4" customFormat="1" ht="12.75">
      <c r="B1179" s="62"/>
      <c r="C1179" s="63"/>
      <c r="D1179" s="60"/>
      <c r="E1179" s="3"/>
      <c r="F1179" s="63"/>
      <c r="G1179" s="63"/>
      <c r="H1179" s="3"/>
      <c r="I1179" s="63"/>
      <c r="J1179" s="60"/>
      <c r="K1179" s="3"/>
    </row>
    <row r="1180" spans="2:11" s="4" customFormat="1" ht="12.75">
      <c r="B1180" s="62"/>
      <c r="C1180" s="63"/>
      <c r="D1180" s="60"/>
      <c r="E1180" s="3"/>
      <c r="F1180" s="63"/>
      <c r="G1180" s="63"/>
      <c r="H1180" s="3"/>
      <c r="I1180" s="63"/>
      <c r="J1180" s="60"/>
      <c r="K1180" s="3"/>
    </row>
    <row r="1181" spans="2:11" s="4" customFormat="1" ht="12.75">
      <c r="B1181" s="62"/>
      <c r="C1181" s="63"/>
      <c r="D1181" s="60"/>
      <c r="E1181" s="3"/>
      <c r="F1181" s="63"/>
      <c r="G1181" s="63"/>
      <c r="H1181" s="3"/>
      <c r="I1181" s="63"/>
      <c r="J1181" s="60"/>
      <c r="K1181" s="3"/>
    </row>
    <row r="1182" spans="2:11" s="4" customFormat="1" ht="12.75">
      <c r="B1182" s="62"/>
      <c r="C1182" s="63"/>
      <c r="D1182" s="60"/>
      <c r="E1182" s="3"/>
      <c r="F1182" s="63"/>
      <c r="G1182" s="63"/>
      <c r="H1182" s="3"/>
      <c r="I1182" s="63"/>
      <c r="J1182" s="60"/>
      <c r="K1182" s="3"/>
    </row>
    <row r="1183" spans="2:11" s="4" customFormat="1" ht="12.75">
      <c r="B1183" s="62"/>
      <c r="C1183" s="63"/>
      <c r="D1183" s="60"/>
      <c r="E1183" s="3"/>
      <c r="F1183" s="63"/>
      <c r="G1183" s="63"/>
      <c r="H1183" s="3"/>
      <c r="I1183" s="63"/>
      <c r="J1183" s="60"/>
      <c r="K1183" s="3"/>
    </row>
    <row r="1184" spans="2:11" s="4" customFormat="1" ht="12.75">
      <c r="B1184" s="62"/>
      <c r="C1184" s="63"/>
      <c r="D1184" s="60"/>
      <c r="E1184" s="3"/>
      <c r="F1184" s="63"/>
      <c r="G1184" s="63"/>
      <c r="H1184" s="3"/>
      <c r="I1184" s="63"/>
      <c r="J1184" s="60"/>
      <c r="K1184" s="3"/>
    </row>
  </sheetData>
  <mergeCells count="43">
    <mergeCell ref="J115:J116"/>
    <mergeCell ref="K115:K116"/>
    <mergeCell ref="J49:J50"/>
    <mergeCell ref="K49:K50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F49:F50"/>
    <mergeCell ref="G49:G50"/>
    <mergeCell ref="H49:H50"/>
    <mergeCell ref="I49:I50"/>
    <mergeCell ref="B49:B50"/>
    <mergeCell ref="C49:C50"/>
    <mergeCell ref="D49:D50"/>
    <mergeCell ref="E49:E50"/>
    <mergeCell ref="A99:A102"/>
    <mergeCell ref="C99:E99"/>
    <mergeCell ref="F99:H99"/>
    <mergeCell ref="I99:K99"/>
    <mergeCell ref="A69:A72"/>
    <mergeCell ref="C69:E69"/>
    <mergeCell ref="F69:H69"/>
    <mergeCell ref="I69:K69"/>
    <mergeCell ref="A52:A55"/>
    <mergeCell ref="C52:E52"/>
    <mergeCell ref="F52:H52"/>
    <mergeCell ref="I52:K52"/>
    <mergeCell ref="C6:E6"/>
    <mergeCell ref="F6:H6"/>
    <mergeCell ref="I6:K6"/>
    <mergeCell ref="A31:A34"/>
    <mergeCell ref="C31:E31"/>
    <mergeCell ref="F31:H31"/>
    <mergeCell ref="I31:K31"/>
    <mergeCell ref="I1:K1"/>
    <mergeCell ref="I2:K2"/>
    <mergeCell ref="I3:K3"/>
    <mergeCell ref="A4:K4"/>
  </mergeCells>
  <printOptions/>
  <pageMargins left="0.84" right="0.63" top="0.49" bottom="0.32" header="0.5" footer="0.5"/>
  <pageSetup horizontalDpi="600" verticalDpi="600" orientation="landscape" paperSize="9" scale="78" r:id="rId1"/>
  <rowBreaks count="1" manualBreakCount="1">
    <brk id="39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7"/>
  <sheetViews>
    <sheetView view="pageBreakPreview" zoomScale="70" zoomScaleNormal="75" zoomScaleSheetLayoutView="70"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" sqref="A1:IV16384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4.2539062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255" t="s">
        <v>87</v>
      </c>
      <c r="J1" s="255"/>
      <c r="K1" s="255"/>
    </row>
    <row r="2" spans="9:11" ht="12.75">
      <c r="I2" s="255" t="s">
        <v>89</v>
      </c>
      <c r="J2" s="255"/>
      <c r="K2" s="255"/>
    </row>
    <row r="3" spans="9:11" ht="12.75">
      <c r="I3" s="256" t="s">
        <v>88</v>
      </c>
      <c r="J3" s="256"/>
      <c r="K3" s="256"/>
    </row>
    <row r="4" spans="1:11" s="8" customFormat="1" ht="18" customHeight="1">
      <c r="A4" s="257" t="s">
        <v>97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24"/>
      <c r="B6" s="120"/>
      <c r="C6" s="281" t="s">
        <v>1</v>
      </c>
      <c r="D6" s="282"/>
      <c r="E6" s="282"/>
      <c r="F6" s="283" t="s">
        <v>66</v>
      </c>
      <c r="G6" s="283"/>
      <c r="H6" s="283"/>
      <c r="I6" s="284" t="s">
        <v>2</v>
      </c>
      <c r="J6" s="284"/>
      <c r="K6" s="285"/>
    </row>
    <row r="7" spans="1:11" s="8" customFormat="1" ht="15.75">
      <c r="A7" s="125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25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 thickBot="1">
      <c r="A9" s="17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179"/>
    </row>
    <row r="10" spans="1:11" s="21" customFormat="1" ht="15">
      <c r="A10" s="123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173"/>
    </row>
    <row r="11" spans="1:20" s="25" customFormat="1" ht="30" customHeight="1">
      <c r="A11" s="141" t="s">
        <v>13</v>
      </c>
      <c r="B11" s="31"/>
      <c r="C11" s="32">
        <f>SUM(C12:C20)</f>
        <v>443814266</v>
      </c>
      <c r="D11" s="32">
        <f>SUM(D12:D20)</f>
        <v>235336405</v>
      </c>
      <c r="E11" s="88">
        <f>D11/C11*100</f>
        <v>53.02587659496282</v>
      </c>
      <c r="F11" s="32">
        <f>F18+F14</f>
        <v>29400000</v>
      </c>
      <c r="G11" s="32">
        <f>G18+G14+G20</f>
        <v>15639160</v>
      </c>
      <c r="H11" s="88">
        <f>G11/F11*100</f>
        <v>53.19442176870748</v>
      </c>
      <c r="I11" s="32">
        <f>C11+F11</f>
        <v>473214266</v>
      </c>
      <c r="J11" s="32">
        <f>D11+G11</f>
        <v>250975565</v>
      </c>
      <c r="K11" s="88">
        <f>J11/I11*100</f>
        <v>53.03634802083502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7">
        <v>358662266</v>
      </c>
      <c r="D12" s="28">
        <v>184734671</v>
      </c>
      <c r="E12" s="85">
        <f>D12/C12*100</f>
        <v>51.506581124427505</v>
      </c>
      <c r="F12" s="28"/>
      <c r="G12" s="28"/>
      <c r="H12" s="85"/>
      <c r="I12" s="28">
        <f aca="true" t="shared" si="0" ref="I12:J63">C12+F12</f>
        <v>358662266</v>
      </c>
      <c r="J12" s="28">
        <f t="shared" si="0"/>
        <v>184734671</v>
      </c>
      <c r="K12" s="85">
        <f aca="true" t="shared" si="1" ref="K12:K63">J12/I12*100</f>
        <v>51.506581124427505</v>
      </c>
    </row>
    <row r="13" spans="1:11" s="21" customFormat="1" ht="15">
      <c r="A13" s="142" t="s">
        <v>14</v>
      </c>
      <c r="B13" s="72">
        <v>11020000</v>
      </c>
      <c r="C13" s="29">
        <v>420000</v>
      </c>
      <c r="D13" s="29">
        <v>162911</v>
      </c>
      <c r="E13" s="85">
        <f>D13/C13*100</f>
        <v>38.788333333333334</v>
      </c>
      <c r="F13" s="28"/>
      <c r="G13" s="28"/>
      <c r="H13" s="85"/>
      <c r="I13" s="28">
        <f>C13+F13</f>
        <v>420000</v>
      </c>
      <c r="J13" s="28">
        <f t="shared" si="0"/>
        <v>162911</v>
      </c>
      <c r="K13" s="85">
        <f t="shared" si="1"/>
        <v>38.788333333333334</v>
      </c>
    </row>
    <row r="14" spans="1:11" s="21" customFormat="1" ht="30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14996405</v>
      </c>
      <c r="H14" s="85">
        <f>G14/F14*100</f>
        <v>53.36798932384341</v>
      </c>
      <c r="I14" s="28">
        <f t="shared" si="0"/>
        <v>28100000</v>
      </c>
      <c r="J14" s="28">
        <f t="shared" si="0"/>
        <v>14996405</v>
      </c>
      <c r="K14" s="85">
        <f t="shared" si="1"/>
        <v>53.36798932384341</v>
      </c>
    </row>
    <row r="15" spans="1:11" s="21" customFormat="1" ht="18.75" customHeight="1">
      <c r="A15" s="142" t="s">
        <v>16</v>
      </c>
      <c r="B15" s="72">
        <v>13050000</v>
      </c>
      <c r="C15" s="28">
        <v>66250000</v>
      </c>
      <c r="D15" s="28">
        <v>36117052</v>
      </c>
      <c r="E15" s="85">
        <f>D15/C15*100</f>
        <v>54.51630490566038</v>
      </c>
      <c r="F15" s="28"/>
      <c r="G15" s="28"/>
      <c r="H15" s="85"/>
      <c r="I15" s="28">
        <f t="shared" si="0"/>
        <v>66250000</v>
      </c>
      <c r="J15" s="28">
        <f t="shared" si="0"/>
        <v>36117052</v>
      </c>
      <c r="K15" s="85">
        <f t="shared" si="1"/>
        <v>54.51630490566038</v>
      </c>
    </row>
    <row r="16" spans="1:11" s="21" customFormat="1" ht="32.25" customHeight="1">
      <c r="A16" s="143" t="s">
        <v>17</v>
      </c>
      <c r="B16" s="73">
        <v>14060000</v>
      </c>
      <c r="C16" s="28">
        <v>18482000</v>
      </c>
      <c r="D16" s="28">
        <v>14321771</v>
      </c>
      <c r="E16" s="85">
        <f>D16/C16*100</f>
        <v>77.49037441835299</v>
      </c>
      <c r="F16" s="28"/>
      <c r="G16" s="28"/>
      <c r="H16" s="85"/>
      <c r="I16" s="28">
        <f t="shared" si="0"/>
        <v>18482000</v>
      </c>
      <c r="J16" s="28">
        <f t="shared" si="0"/>
        <v>14321771</v>
      </c>
      <c r="K16" s="85">
        <f t="shared" si="1"/>
        <v>77.49037441835299</v>
      </c>
    </row>
    <row r="17" spans="1:11" s="21" customFormat="1" ht="1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30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642755</v>
      </c>
      <c r="H18" s="85">
        <f>G18/F18*100</f>
        <v>49.44269230769231</v>
      </c>
      <c r="I18" s="28">
        <f t="shared" si="0"/>
        <v>1300000</v>
      </c>
      <c r="J18" s="28">
        <f t="shared" si="0"/>
        <v>642755</v>
      </c>
      <c r="K18" s="85">
        <f t="shared" si="1"/>
        <v>49.44269230769231</v>
      </c>
    </row>
    <row r="19" spans="1:12" s="21" customFormat="1" ht="30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7358400</v>
      </c>
      <c r="D21" s="32">
        <f>SUM(D22:D29)</f>
        <v>4965224</v>
      </c>
      <c r="E21" s="88">
        <f>D21/C21*100</f>
        <v>67.4769515111981</v>
      </c>
      <c r="F21" s="32">
        <f>F24+F29</f>
        <v>20314300</v>
      </c>
      <c r="G21" s="32">
        <f>G24+G29+G28</f>
        <v>19653386</v>
      </c>
      <c r="H21" s="88">
        <f>G21/F21*100</f>
        <v>96.74655784348957</v>
      </c>
      <c r="I21" s="32">
        <f t="shared" si="0"/>
        <v>27672700</v>
      </c>
      <c r="J21" s="32">
        <f t="shared" si="0"/>
        <v>24618610</v>
      </c>
      <c r="K21" s="88">
        <f t="shared" si="1"/>
        <v>88.96352723080871</v>
      </c>
    </row>
    <row r="22" spans="1:11" s="21" customFormat="1" ht="33.75" customHeight="1">
      <c r="A22" s="146" t="s">
        <v>23</v>
      </c>
      <c r="B22" s="72">
        <v>21040000</v>
      </c>
      <c r="C22" s="28">
        <v>6362400</v>
      </c>
      <c r="D22" s="28">
        <v>3862705</v>
      </c>
      <c r="E22" s="85">
        <f>D22/C22*100</f>
        <v>60.71144536652835</v>
      </c>
      <c r="F22" s="28"/>
      <c r="G22" s="28"/>
      <c r="H22" s="85"/>
      <c r="I22" s="28">
        <f t="shared" si="0"/>
        <v>6362400</v>
      </c>
      <c r="J22" s="28">
        <f t="shared" si="0"/>
        <v>3862705</v>
      </c>
      <c r="K22" s="85">
        <f t="shared" si="1"/>
        <v>60.71144536652835</v>
      </c>
    </row>
    <row r="23" spans="1:11" s="21" customFormat="1" ht="1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241620</v>
      </c>
      <c r="H24" s="85">
        <f>G24/F24*100</f>
        <v>36.311992786293956</v>
      </c>
      <c r="I24" s="28">
        <f t="shared" si="0"/>
        <v>665400</v>
      </c>
      <c r="J24" s="28">
        <f t="shared" si="0"/>
        <v>241620</v>
      </c>
      <c r="K24" s="85">
        <f t="shared" si="1"/>
        <v>36.311992786293956</v>
      </c>
    </row>
    <row r="25" spans="1:11" s="21" customFormat="1" ht="31.5" customHeight="1">
      <c r="A25" s="144" t="s">
        <v>26</v>
      </c>
      <c r="B25" s="72">
        <v>22080000</v>
      </c>
      <c r="C25" s="28">
        <v>750000</v>
      </c>
      <c r="D25" s="28">
        <v>955198</v>
      </c>
      <c r="E25" s="85">
        <f>D25/C25*100</f>
        <v>127.35973333333332</v>
      </c>
      <c r="F25" s="28"/>
      <c r="G25" s="28"/>
      <c r="H25" s="85"/>
      <c r="I25" s="28">
        <f t="shared" si="0"/>
        <v>750000</v>
      </c>
      <c r="J25" s="28">
        <f t="shared" si="0"/>
        <v>955198</v>
      </c>
      <c r="K25" s="85">
        <f t="shared" si="1"/>
        <v>127.35973333333332</v>
      </c>
    </row>
    <row r="26" spans="1:11" s="21" customFormat="1" ht="21" customHeight="1">
      <c r="A26" s="142" t="s">
        <v>20</v>
      </c>
      <c r="B26" s="72">
        <v>23030000</v>
      </c>
      <c r="C26" s="29">
        <v>40000</v>
      </c>
      <c r="D26" s="29">
        <v>6052</v>
      </c>
      <c r="E26" s="85">
        <f>D26/C26*100</f>
        <v>15.129999999999999</v>
      </c>
      <c r="F26" s="28"/>
      <c r="G26" s="28"/>
      <c r="H26" s="85"/>
      <c r="I26" s="28">
        <f t="shared" si="0"/>
        <v>40000</v>
      </c>
      <c r="J26" s="28">
        <f t="shared" si="0"/>
        <v>6052</v>
      </c>
      <c r="K26" s="85">
        <f t="shared" si="1"/>
        <v>15.129999999999999</v>
      </c>
    </row>
    <row r="27" spans="1:11" s="21" customFormat="1" ht="30">
      <c r="A27" s="142" t="s">
        <v>27</v>
      </c>
      <c r="B27" s="72">
        <v>24030000</v>
      </c>
      <c r="C27" s="28"/>
      <c r="D27" s="28">
        <v>1866</v>
      </c>
      <c r="E27" s="85"/>
      <c r="F27" s="28"/>
      <c r="G27" s="28"/>
      <c r="H27" s="85"/>
      <c r="I27" s="28"/>
      <c r="J27" s="28">
        <f t="shared" si="0"/>
        <v>1866</v>
      </c>
      <c r="K27" s="85"/>
    </row>
    <row r="28" spans="1:11" s="21" customFormat="1" ht="15">
      <c r="A28" s="142" t="s">
        <v>28</v>
      </c>
      <c r="B28" s="72">
        <v>24060000</v>
      </c>
      <c r="C28" s="28">
        <v>206000</v>
      </c>
      <c r="D28" s="28">
        <v>138494</v>
      </c>
      <c r="E28" s="85">
        <f>D28/C28*100</f>
        <v>67.23009708737864</v>
      </c>
      <c r="F28" s="28"/>
      <c r="G28" s="28">
        <v>12698</v>
      </c>
      <c r="H28" s="85"/>
      <c r="I28" s="28">
        <f t="shared" si="0"/>
        <v>206000</v>
      </c>
      <c r="J28" s="28">
        <f t="shared" si="0"/>
        <v>151192</v>
      </c>
      <c r="K28" s="85">
        <f t="shared" si="1"/>
        <v>73.39417475728155</v>
      </c>
    </row>
    <row r="29" spans="1:11" s="21" customFormat="1" ht="30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19399068</v>
      </c>
      <c r="H29" s="85">
        <f>G29/F29*100</f>
        <v>98.72851915374397</v>
      </c>
      <c r="I29" s="28">
        <f t="shared" si="0"/>
        <v>19648900</v>
      </c>
      <c r="J29" s="28">
        <f t="shared" si="0"/>
        <v>19399068</v>
      </c>
      <c r="K29" s="85">
        <f t="shared" si="1"/>
        <v>98.72851915374397</v>
      </c>
    </row>
    <row r="30" spans="1:11" s="21" customFormat="1" ht="1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262"/>
      <c r="B31" s="148"/>
      <c r="C31" s="263" t="s">
        <v>1</v>
      </c>
      <c r="D31" s="263"/>
      <c r="E31" s="263"/>
      <c r="F31" s="264" t="s">
        <v>66</v>
      </c>
      <c r="G31" s="264"/>
      <c r="H31" s="264"/>
      <c r="I31" s="265" t="s">
        <v>2</v>
      </c>
      <c r="J31" s="265"/>
      <c r="K31" s="265"/>
    </row>
    <row r="32" spans="1:11" s="8" customFormat="1" ht="15.75" hidden="1">
      <c r="A32" s="262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262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262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619620</v>
      </c>
      <c r="H35" s="88">
        <f>G35/F35*100</f>
        <v>61.961999999999996</v>
      </c>
      <c r="I35" s="32">
        <f t="shared" si="0"/>
        <v>1000000</v>
      </c>
      <c r="J35" s="32">
        <f t="shared" si="0"/>
        <v>619620</v>
      </c>
      <c r="K35" s="88">
        <f t="shared" si="1"/>
        <v>61.961999999999996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20413518</v>
      </c>
      <c r="H36" s="88">
        <f>G36/F36*100</f>
        <v>53.71978421052631</v>
      </c>
      <c r="I36" s="34">
        <f>I37+I38</f>
        <v>38000000</v>
      </c>
      <c r="J36" s="34">
        <f>J37+J38</f>
        <v>20413518</v>
      </c>
      <c r="K36" s="99">
        <f t="shared" si="1"/>
        <v>53.71978421052631</v>
      </c>
    </row>
    <row r="37" spans="1:11" s="21" customFormat="1" ht="30">
      <c r="A37" s="142" t="s">
        <v>31</v>
      </c>
      <c r="B37" s="26">
        <v>50080000</v>
      </c>
      <c r="C37" s="85"/>
      <c r="D37" s="85"/>
      <c r="E37" s="85"/>
      <c r="F37" s="28">
        <v>38000000</v>
      </c>
      <c r="G37" s="28">
        <v>20411511</v>
      </c>
      <c r="H37" s="85">
        <f>G37/F37*100</f>
        <v>53.714502631578945</v>
      </c>
      <c r="I37" s="28">
        <f t="shared" si="0"/>
        <v>38000000</v>
      </c>
      <c r="J37" s="28">
        <f t="shared" si="0"/>
        <v>20411511</v>
      </c>
      <c r="K37" s="86">
        <f t="shared" si="1"/>
        <v>53.714502631578945</v>
      </c>
    </row>
    <row r="38" spans="1:11" s="21" customFormat="1" ht="30.75" thickBot="1">
      <c r="A38" s="36" t="s">
        <v>32</v>
      </c>
      <c r="B38" s="37">
        <v>50110000</v>
      </c>
      <c r="C38" s="100"/>
      <c r="D38" s="101"/>
      <c r="E38" s="100"/>
      <c r="F38" s="38"/>
      <c r="G38" s="38">
        <v>2007</v>
      </c>
      <c r="H38" s="100"/>
      <c r="I38" s="38">
        <f t="shared" si="0"/>
        <v>0</v>
      </c>
      <c r="J38" s="38">
        <f t="shared" si="0"/>
        <v>2007</v>
      </c>
      <c r="K38" s="86"/>
    </row>
    <row r="39" spans="1:11" s="42" customFormat="1" ht="15" thickBot="1">
      <c r="A39" s="39" t="s">
        <v>33</v>
      </c>
      <c r="B39" s="40">
        <v>900101</v>
      </c>
      <c r="C39" s="41">
        <f>C21+C11</f>
        <v>451172666</v>
      </c>
      <c r="D39" s="41">
        <f>D21+D11</f>
        <v>240301629</v>
      </c>
      <c r="E39" s="102">
        <f aca="true" t="shared" si="2" ref="E39:E49">D39/C39*100</f>
        <v>53.261566382215186</v>
      </c>
      <c r="F39" s="41">
        <f>F36+F21+F11+F35</f>
        <v>88714300</v>
      </c>
      <c r="G39" s="41">
        <f>G36+G21+G11+G35</f>
        <v>56325684</v>
      </c>
      <c r="H39" s="102">
        <f>G39/F39*100</f>
        <v>63.49109895473447</v>
      </c>
      <c r="I39" s="41">
        <f t="shared" si="0"/>
        <v>539886966</v>
      </c>
      <c r="J39" s="41">
        <f t="shared" si="0"/>
        <v>296627313</v>
      </c>
      <c r="K39" s="103">
        <f t="shared" si="1"/>
        <v>54.942484571853875</v>
      </c>
    </row>
    <row r="40" spans="1:11" s="46" customFormat="1" ht="14.25">
      <c r="A40" s="163" t="s">
        <v>34</v>
      </c>
      <c r="B40" s="44">
        <v>40000000</v>
      </c>
      <c r="C40" s="45">
        <f>SUM(C41:C61)</f>
        <v>617356440</v>
      </c>
      <c r="D40" s="184">
        <f aca="true" t="shared" si="3" ref="D40:J40">SUM(D41:D61)</f>
        <v>296647501</v>
      </c>
      <c r="E40" s="183">
        <f t="shared" si="2"/>
        <v>48.051252368890815</v>
      </c>
      <c r="F40" s="184">
        <f t="shared" si="3"/>
        <v>9444300</v>
      </c>
      <c r="G40" s="184">
        <f t="shared" si="3"/>
        <v>9084435</v>
      </c>
      <c r="H40" s="183">
        <f>G40/F40*100</f>
        <v>96.1896064292748</v>
      </c>
      <c r="I40" s="45">
        <f t="shared" si="3"/>
        <v>590656040</v>
      </c>
      <c r="J40" s="45">
        <f t="shared" si="3"/>
        <v>293271727</v>
      </c>
      <c r="K40" s="104">
        <f t="shared" si="1"/>
        <v>49.65186286760058</v>
      </c>
    </row>
    <row r="41" spans="1:11" s="48" customFormat="1" ht="60">
      <c r="A41" s="153" t="s">
        <v>91</v>
      </c>
      <c r="B41" s="133">
        <v>41020600</v>
      </c>
      <c r="C41" s="47">
        <v>29135300</v>
      </c>
      <c r="D41" s="185">
        <v>13243500</v>
      </c>
      <c r="E41" s="182">
        <f t="shared" si="2"/>
        <v>45.4551695022876</v>
      </c>
      <c r="F41" s="182"/>
      <c r="G41" s="182"/>
      <c r="H41" s="183"/>
      <c r="I41" s="47">
        <f t="shared" si="0"/>
        <v>29135300</v>
      </c>
      <c r="J41" s="47">
        <f t="shared" si="0"/>
        <v>13243500</v>
      </c>
      <c r="K41" s="83">
        <f t="shared" si="1"/>
        <v>45.4551695022876</v>
      </c>
    </row>
    <row r="42" spans="1:11" s="48" customFormat="1" ht="65.25" customHeight="1" hidden="1">
      <c r="A42" s="153" t="s">
        <v>73</v>
      </c>
      <c r="B42" s="133">
        <v>41020700</v>
      </c>
      <c r="C42" s="47"/>
      <c r="D42" s="47"/>
      <c r="E42" s="83" t="e">
        <f t="shared" si="2"/>
        <v>#DIV/0!</v>
      </c>
      <c r="F42" s="83"/>
      <c r="G42" s="83"/>
      <c r="H42" s="183"/>
      <c r="I42" s="47">
        <f t="shared" si="0"/>
        <v>0</v>
      </c>
      <c r="J42" s="47">
        <f t="shared" si="0"/>
        <v>0</v>
      </c>
      <c r="K42" s="83" t="e">
        <f t="shared" si="1"/>
        <v>#DIV/0!</v>
      </c>
    </row>
    <row r="43" spans="1:11" s="48" customFormat="1" ht="45">
      <c r="A43" s="153" t="s">
        <v>98</v>
      </c>
      <c r="B43" s="133">
        <v>41030400</v>
      </c>
      <c r="C43" s="47">
        <v>43616000</v>
      </c>
      <c r="D43" s="47">
        <v>11640875</v>
      </c>
      <c r="E43" s="83">
        <f t="shared" si="2"/>
        <v>26.689460289801907</v>
      </c>
      <c r="F43" s="83"/>
      <c r="G43" s="83"/>
      <c r="H43" s="183"/>
      <c r="I43" s="47">
        <f t="shared" si="0"/>
        <v>43616000</v>
      </c>
      <c r="J43" s="47">
        <f t="shared" si="0"/>
        <v>11640875</v>
      </c>
      <c r="K43" s="83">
        <f t="shared" si="1"/>
        <v>26.689460289801907</v>
      </c>
    </row>
    <row r="44" spans="1:11" s="48" customFormat="1" ht="58.5" customHeight="1">
      <c r="A44" s="137" t="s">
        <v>79</v>
      </c>
      <c r="B44" s="134">
        <v>41030500</v>
      </c>
      <c r="C44" s="47">
        <v>27692140</v>
      </c>
      <c r="D44" s="47">
        <v>10866691</v>
      </c>
      <c r="E44" s="83">
        <f t="shared" si="2"/>
        <v>39.24106623756777</v>
      </c>
      <c r="F44" s="83">
        <v>406500</v>
      </c>
      <c r="G44" s="83">
        <v>46635</v>
      </c>
      <c r="H44" s="186">
        <f>G44/F44*100</f>
        <v>11.472324723247231</v>
      </c>
      <c r="I44" s="47">
        <v>28098640</v>
      </c>
      <c r="J44" s="47">
        <f t="shared" si="0"/>
        <v>10913326</v>
      </c>
      <c r="K44" s="83">
        <f t="shared" si="1"/>
        <v>38.8393388434458</v>
      </c>
    </row>
    <row r="45" spans="1:13" s="48" customFormat="1" ht="47.25" customHeight="1">
      <c r="A45" s="137" t="s">
        <v>80</v>
      </c>
      <c r="B45" s="134">
        <v>41030600</v>
      </c>
      <c r="C45" s="47">
        <v>93935500</v>
      </c>
      <c r="D45" s="47">
        <v>49763400</v>
      </c>
      <c r="E45" s="83">
        <f t="shared" si="2"/>
        <v>52.97613788184445</v>
      </c>
      <c r="F45" s="47"/>
      <c r="G45" s="47"/>
      <c r="H45" s="85"/>
      <c r="I45" s="47">
        <f t="shared" si="0"/>
        <v>93935500</v>
      </c>
      <c r="J45" s="47">
        <f t="shared" si="0"/>
        <v>49763400</v>
      </c>
      <c r="K45" s="83">
        <f t="shared" si="1"/>
        <v>52.97613788184445</v>
      </c>
      <c r="M45" s="137"/>
    </row>
    <row r="46" spans="1:11" s="21" customFormat="1" ht="45" hidden="1">
      <c r="A46" s="142" t="s">
        <v>35</v>
      </c>
      <c r="B46" s="132">
        <v>41030500</v>
      </c>
      <c r="C46" s="28"/>
      <c r="D46" s="28"/>
      <c r="E46" s="83" t="e">
        <f t="shared" si="2"/>
        <v>#DIV/0!</v>
      </c>
      <c r="F46" s="28"/>
      <c r="G46" s="28"/>
      <c r="H46" s="85" t="e">
        <f>G46/F46*100</f>
        <v>#DIV/0!</v>
      </c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21" customFormat="1" ht="225">
      <c r="A47" s="142" t="s">
        <v>99</v>
      </c>
      <c r="B47" s="132">
        <v>41030700</v>
      </c>
      <c r="C47" s="28">
        <v>6692700</v>
      </c>
      <c r="D47" s="28">
        <v>3587300</v>
      </c>
      <c r="E47" s="83">
        <f t="shared" si="2"/>
        <v>53.600191253156424</v>
      </c>
      <c r="F47" s="85"/>
      <c r="G47" s="85"/>
      <c r="H47" s="85"/>
      <c r="I47" s="47">
        <f t="shared" si="0"/>
        <v>6692700</v>
      </c>
      <c r="J47" s="47">
        <f t="shared" si="0"/>
        <v>3587300</v>
      </c>
      <c r="K47" s="83">
        <f t="shared" si="1"/>
        <v>53.600191253156424</v>
      </c>
    </row>
    <row r="48" spans="1:13" s="21" customFormat="1" ht="206.25" customHeight="1">
      <c r="A48" s="137" t="s">
        <v>81</v>
      </c>
      <c r="B48" s="134">
        <v>41030800</v>
      </c>
      <c r="C48" s="28">
        <v>173905700</v>
      </c>
      <c r="D48" s="28">
        <v>108207820</v>
      </c>
      <c r="E48" s="83">
        <f t="shared" si="2"/>
        <v>62.222123829178685</v>
      </c>
      <c r="F48" s="85"/>
      <c r="G48" s="85"/>
      <c r="H48" s="85"/>
      <c r="I48" s="47">
        <f t="shared" si="0"/>
        <v>173905700</v>
      </c>
      <c r="J48" s="47">
        <f t="shared" si="0"/>
        <v>108207820</v>
      </c>
      <c r="K48" s="83">
        <f t="shared" si="1"/>
        <v>62.222123829178685</v>
      </c>
      <c r="M48" s="137"/>
    </row>
    <row r="49" spans="1:11" s="21" customFormat="1" ht="203.25" customHeight="1">
      <c r="A49" s="146" t="s">
        <v>100</v>
      </c>
      <c r="B49" s="132">
        <v>41030900</v>
      </c>
      <c r="C49" s="29">
        <v>60229200</v>
      </c>
      <c r="D49" s="29">
        <v>27009206</v>
      </c>
      <c r="E49" s="83">
        <f t="shared" si="2"/>
        <v>44.84403910395622</v>
      </c>
      <c r="F49" s="85"/>
      <c r="G49" s="85"/>
      <c r="H49" s="85"/>
      <c r="I49" s="47">
        <f t="shared" si="0"/>
        <v>60229200</v>
      </c>
      <c r="J49" s="47">
        <f t="shared" si="0"/>
        <v>27009206</v>
      </c>
      <c r="K49" s="83">
        <f t="shared" si="1"/>
        <v>44.84403910395622</v>
      </c>
    </row>
    <row r="50" spans="1:11" s="8" customFormat="1" ht="18.75" customHeight="1" hidden="1">
      <c r="A50" s="262"/>
      <c r="B50" s="154"/>
      <c r="C50" s="263" t="s">
        <v>1</v>
      </c>
      <c r="D50" s="263"/>
      <c r="E50" s="263"/>
      <c r="F50" s="264" t="s">
        <v>66</v>
      </c>
      <c r="G50" s="264"/>
      <c r="H50" s="264"/>
      <c r="I50" s="265" t="s">
        <v>2</v>
      </c>
      <c r="J50" s="265"/>
      <c r="K50" s="265"/>
    </row>
    <row r="51" spans="1:11" s="8" customFormat="1" ht="15.75" hidden="1">
      <c r="A51" s="262"/>
      <c r="B51" s="154" t="s">
        <v>3</v>
      </c>
      <c r="C51" s="149" t="s">
        <v>4</v>
      </c>
      <c r="D51" s="149" t="s">
        <v>5</v>
      </c>
      <c r="E51" s="149" t="s">
        <v>6</v>
      </c>
      <c r="F51" s="149" t="s">
        <v>4</v>
      </c>
      <c r="G51" s="149" t="s">
        <v>5</v>
      </c>
      <c r="H51" s="149" t="s">
        <v>6</v>
      </c>
      <c r="I51" s="149" t="s">
        <v>4</v>
      </c>
      <c r="J51" s="149" t="s">
        <v>5</v>
      </c>
      <c r="K51" s="149" t="s">
        <v>6</v>
      </c>
    </row>
    <row r="52" spans="1:11" s="21" customFormat="1" ht="15" customHeight="1" hidden="1">
      <c r="A52" s="262"/>
      <c r="B52" s="132" t="s">
        <v>7</v>
      </c>
      <c r="C52" s="150" t="s">
        <v>8</v>
      </c>
      <c r="D52" s="150"/>
      <c r="E52" s="150" t="s">
        <v>9</v>
      </c>
      <c r="F52" s="150" t="s">
        <v>10</v>
      </c>
      <c r="G52" s="150"/>
      <c r="H52" s="150" t="s">
        <v>9</v>
      </c>
      <c r="I52" s="150" t="s">
        <v>8</v>
      </c>
      <c r="J52" s="150"/>
      <c r="K52" s="150" t="s">
        <v>9</v>
      </c>
    </row>
    <row r="53" spans="1:11" s="21" customFormat="1" ht="15" customHeight="1" hidden="1">
      <c r="A53" s="262"/>
      <c r="B53" s="132" t="s">
        <v>72</v>
      </c>
      <c r="C53" s="150" t="s">
        <v>10</v>
      </c>
      <c r="D53" s="150"/>
      <c r="E53" s="150"/>
      <c r="F53" s="150"/>
      <c r="G53" s="150"/>
      <c r="H53" s="150"/>
      <c r="I53" s="150" t="s">
        <v>10</v>
      </c>
      <c r="J53" s="150"/>
      <c r="K53" s="150"/>
    </row>
    <row r="54" spans="1:11" s="21" customFormat="1" ht="131.25" customHeight="1">
      <c r="A54" s="146" t="s">
        <v>101</v>
      </c>
      <c r="B54" s="132">
        <v>41031000</v>
      </c>
      <c r="C54" s="87">
        <v>21042200</v>
      </c>
      <c r="D54" s="29">
        <v>13611600</v>
      </c>
      <c r="E54" s="83">
        <f>D54/C54*100</f>
        <v>64.68715248405586</v>
      </c>
      <c r="F54" s="85"/>
      <c r="G54" s="85"/>
      <c r="H54" s="85"/>
      <c r="I54" s="47">
        <f t="shared" si="0"/>
        <v>21042200</v>
      </c>
      <c r="J54" s="47">
        <f t="shared" si="0"/>
        <v>13611600</v>
      </c>
      <c r="K54" s="83">
        <f t="shared" si="1"/>
        <v>64.68715248405586</v>
      </c>
    </row>
    <row r="55" spans="1:13" s="21" customFormat="1" ht="60">
      <c r="A55" s="137" t="s">
        <v>82</v>
      </c>
      <c r="B55" s="134" t="s">
        <v>77</v>
      </c>
      <c r="C55" s="87">
        <v>10000000</v>
      </c>
      <c r="D55" s="29">
        <v>10000000</v>
      </c>
      <c r="E55" s="83">
        <f>D55/C55*100</f>
        <v>100</v>
      </c>
      <c r="F55" s="85"/>
      <c r="G55" s="85"/>
      <c r="H55" s="85"/>
      <c r="I55" s="47">
        <f t="shared" si="0"/>
        <v>10000000</v>
      </c>
      <c r="J55" s="47">
        <f t="shared" si="0"/>
        <v>10000000</v>
      </c>
      <c r="K55" s="83">
        <f t="shared" si="1"/>
        <v>100</v>
      </c>
      <c r="M55" s="135"/>
    </row>
    <row r="56" spans="1:13" s="21" customFormat="1" ht="75">
      <c r="A56" s="137" t="s">
        <v>83</v>
      </c>
      <c r="B56" s="134">
        <v>41033900</v>
      </c>
      <c r="C56" s="87">
        <v>103623000</v>
      </c>
      <c r="D56" s="29">
        <v>31086900</v>
      </c>
      <c r="E56" s="83">
        <f>D56/C56*100</f>
        <v>30</v>
      </c>
      <c r="F56" s="85"/>
      <c r="G56" s="85"/>
      <c r="H56" s="85"/>
      <c r="I56" s="47">
        <f t="shared" si="0"/>
        <v>103623000</v>
      </c>
      <c r="J56" s="47">
        <f t="shared" si="0"/>
        <v>31086900</v>
      </c>
      <c r="K56" s="83">
        <f t="shared" si="1"/>
        <v>30</v>
      </c>
      <c r="M56" s="135"/>
    </row>
    <row r="57" spans="1:13" s="21" customFormat="1" ht="47.25">
      <c r="A57" s="136" t="s">
        <v>92</v>
      </c>
      <c r="B57" s="134">
        <v>41034000</v>
      </c>
      <c r="C57" s="87">
        <v>11000000</v>
      </c>
      <c r="D57" s="29">
        <v>5000000</v>
      </c>
      <c r="E57" s="83">
        <f>D57/C57*100</f>
        <v>45.45454545454545</v>
      </c>
      <c r="F57" s="85"/>
      <c r="G57" s="85"/>
      <c r="H57" s="85"/>
      <c r="I57" s="47">
        <f t="shared" si="0"/>
        <v>11000000</v>
      </c>
      <c r="J57" s="47">
        <f t="shared" si="0"/>
        <v>5000000</v>
      </c>
      <c r="K57" s="83">
        <f t="shared" si="1"/>
        <v>45.45454545454545</v>
      </c>
      <c r="M57" s="136"/>
    </row>
    <row r="58" spans="1:13" s="21" customFormat="1" ht="63">
      <c r="A58" s="136" t="s">
        <v>93</v>
      </c>
      <c r="B58" s="134">
        <v>41034500</v>
      </c>
      <c r="C58" s="87">
        <v>340000</v>
      </c>
      <c r="D58" s="29">
        <v>170000</v>
      </c>
      <c r="E58" s="83">
        <f>D58/C58*100</f>
        <v>50</v>
      </c>
      <c r="F58" s="85"/>
      <c r="G58" s="85"/>
      <c r="H58" s="85"/>
      <c r="I58" s="47">
        <f t="shared" si="0"/>
        <v>340000</v>
      </c>
      <c r="J58" s="47">
        <f t="shared" si="0"/>
        <v>170000</v>
      </c>
      <c r="K58" s="83">
        <f t="shared" si="1"/>
        <v>50</v>
      </c>
      <c r="M58" s="136"/>
    </row>
    <row r="59" spans="1:13" s="52" customFormat="1" ht="63" customHeight="1">
      <c r="A59" s="136" t="s">
        <v>84</v>
      </c>
      <c r="B59" s="134">
        <v>41034700</v>
      </c>
      <c r="C59" s="83"/>
      <c r="D59" s="83"/>
      <c r="E59" s="83"/>
      <c r="F59" s="47">
        <v>9037800</v>
      </c>
      <c r="G59" s="47">
        <v>9037800</v>
      </c>
      <c r="H59" s="83">
        <f>G59/F59*100</f>
        <v>100</v>
      </c>
      <c r="I59" s="47">
        <f>C59+F59</f>
        <v>9037800</v>
      </c>
      <c r="J59" s="47">
        <f>D59+G59</f>
        <v>9037800</v>
      </c>
      <c r="K59" s="83">
        <f>J59/I59*100</f>
        <v>100</v>
      </c>
      <c r="M59" s="136"/>
    </row>
    <row r="60" spans="1:13" s="52" customFormat="1" ht="105.75" customHeight="1">
      <c r="A60" s="136" t="s">
        <v>102</v>
      </c>
      <c r="B60" s="134">
        <v>41034800</v>
      </c>
      <c r="C60" s="83">
        <v>33441000</v>
      </c>
      <c r="D60" s="83">
        <v>11194209</v>
      </c>
      <c r="E60" s="83">
        <f>D60/C60*100</f>
        <v>33.47450435094645</v>
      </c>
      <c r="F60" s="47"/>
      <c r="G60" s="47"/>
      <c r="H60" s="83"/>
      <c r="I60" s="47"/>
      <c r="J60" s="47"/>
      <c r="K60" s="181"/>
      <c r="M60" s="180"/>
    </row>
    <row r="61" spans="1:13" s="52" customFormat="1" ht="15.75">
      <c r="A61" s="136" t="s">
        <v>103</v>
      </c>
      <c r="B61" s="134">
        <v>41035000</v>
      </c>
      <c r="C61" s="83">
        <v>2703700</v>
      </c>
      <c r="D61" s="83">
        <v>1266000</v>
      </c>
      <c r="E61" s="83">
        <f>D61/C61*100</f>
        <v>46.82472167770093</v>
      </c>
      <c r="F61" s="47"/>
      <c r="G61" s="47"/>
      <c r="H61" s="83"/>
      <c r="I61" s="47"/>
      <c r="J61" s="47"/>
      <c r="K61" s="181"/>
      <c r="M61" s="180"/>
    </row>
    <row r="62" spans="1:13" s="52" customFormat="1" ht="45" customHeight="1" thickBot="1">
      <c r="A62" s="164" t="s">
        <v>85</v>
      </c>
      <c r="B62" s="165">
        <v>43010000</v>
      </c>
      <c r="C62" s="166"/>
      <c r="D62" s="166"/>
      <c r="E62" s="166"/>
      <c r="F62" s="167">
        <v>62731700</v>
      </c>
      <c r="G62" s="167">
        <v>23917547</v>
      </c>
      <c r="H62" s="168">
        <f>G62/F62*100</f>
        <v>38.12673177994539</v>
      </c>
      <c r="I62" s="169">
        <f>C62+F62</f>
        <v>62731700</v>
      </c>
      <c r="J62" s="169">
        <f>D62+G62</f>
        <v>23917547</v>
      </c>
      <c r="K62" s="168">
        <f>J62/I62*100</f>
        <v>38.12673177994539</v>
      </c>
      <c r="M62" s="164"/>
    </row>
    <row r="63" spans="1:11" s="42" customFormat="1" ht="24" customHeight="1" thickBot="1">
      <c r="A63" s="39" t="s">
        <v>36</v>
      </c>
      <c r="B63" s="40">
        <v>900104</v>
      </c>
      <c r="C63" s="41">
        <f>C40+C39</f>
        <v>1068529106</v>
      </c>
      <c r="D63" s="41">
        <f>D40+D39</f>
        <v>536949130</v>
      </c>
      <c r="E63" s="102">
        <f>D63/C63*100</f>
        <v>50.25124041871444</v>
      </c>
      <c r="F63" s="41">
        <f>F40+F39+F62</f>
        <v>160890300</v>
      </c>
      <c r="G63" s="41">
        <f>G40+G39+G62</f>
        <v>89327666</v>
      </c>
      <c r="H63" s="102">
        <f>G63/F63*100</f>
        <v>55.52085240688842</v>
      </c>
      <c r="I63" s="41">
        <f t="shared" si="0"/>
        <v>1229419406</v>
      </c>
      <c r="J63" s="41">
        <f t="shared" si="0"/>
        <v>626276796</v>
      </c>
      <c r="K63" s="103">
        <f t="shared" si="1"/>
        <v>50.94085817610724</v>
      </c>
    </row>
    <row r="64" spans="1:11" s="69" customFormat="1" ht="14.25" hidden="1">
      <c r="A64" s="81"/>
      <c r="B64" s="82"/>
      <c r="C64" s="107"/>
      <c r="D64" s="107"/>
      <c r="E64" s="107"/>
      <c r="F64" s="107"/>
      <c r="G64" s="107"/>
      <c r="H64" s="107"/>
      <c r="I64" s="107"/>
      <c r="J64" s="107"/>
      <c r="K64" s="108"/>
    </row>
    <row r="65" spans="1:11" s="8" customFormat="1" ht="18.75" customHeight="1" hidden="1">
      <c r="A65" s="287"/>
      <c r="B65" s="11"/>
      <c r="C65" s="249" t="s">
        <v>1</v>
      </c>
      <c r="D65" s="249"/>
      <c r="E65" s="249"/>
      <c r="F65" s="250" t="s">
        <v>66</v>
      </c>
      <c r="G65" s="251"/>
      <c r="H65" s="252"/>
      <c r="I65" s="253" t="s">
        <v>2</v>
      </c>
      <c r="J65" s="253"/>
      <c r="K65" s="286"/>
    </row>
    <row r="66" spans="1:11" s="8" customFormat="1" ht="15.75" hidden="1">
      <c r="A66" s="288"/>
      <c r="B66" s="11" t="s">
        <v>3</v>
      </c>
      <c r="C66" s="89" t="s">
        <v>4</v>
      </c>
      <c r="D66" s="90" t="s">
        <v>5</v>
      </c>
      <c r="E66" s="90" t="s">
        <v>6</v>
      </c>
      <c r="F66" s="90" t="s">
        <v>4</v>
      </c>
      <c r="G66" s="90" t="s">
        <v>5</v>
      </c>
      <c r="H66" s="90" t="s">
        <v>6</v>
      </c>
      <c r="I66" s="90" t="s">
        <v>4</v>
      </c>
      <c r="J66" s="90" t="s">
        <v>5</v>
      </c>
      <c r="K66" s="91" t="s">
        <v>6</v>
      </c>
    </row>
    <row r="67" spans="1:11" s="21" customFormat="1" ht="15" customHeight="1" hidden="1">
      <c r="A67" s="288"/>
      <c r="B67" s="16" t="s">
        <v>7</v>
      </c>
      <c r="C67" s="92" t="s">
        <v>8</v>
      </c>
      <c r="D67" s="93"/>
      <c r="E67" s="93" t="s">
        <v>9</v>
      </c>
      <c r="F67" s="93" t="s">
        <v>10</v>
      </c>
      <c r="G67" s="93"/>
      <c r="H67" s="93" t="s">
        <v>9</v>
      </c>
      <c r="I67" s="93" t="s">
        <v>8</v>
      </c>
      <c r="J67" s="93"/>
      <c r="K67" s="94" t="s">
        <v>9</v>
      </c>
    </row>
    <row r="68" spans="1:11" s="21" customFormat="1" ht="13.5" customHeight="1" hidden="1">
      <c r="A68" s="288"/>
      <c r="B68" s="22" t="s">
        <v>72</v>
      </c>
      <c r="C68" s="95" t="s">
        <v>10</v>
      </c>
      <c r="D68" s="96"/>
      <c r="E68" s="96"/>
      <c r="F68" s="96"/>
      <c r="G68" s="96"/>
      <c r="H68" s="96"/>
      <c r="I68" s="96" t="s">
        <v>10</v>
      </c>
      <c r="J68" s="96"/>
      <c r="K68" s="97"/>
    </row>
    <row r="69" spans="1:11" s="35" customFormat="1" ht="14.25">
      <c r="A69" s="70" t="s">
        <v>37</v>
      </c>
      <c r="B69" s="68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s="21" customFormat="1" ht="15">
      <c r="A70" s="142" t="s">
        <v>38</v>
      </c>
      <c r="B70" s="71" t="s">
        <v>71</v>
      </c>
      <c r="C70" s="114">
        <v>3768766</v>
      </c>
      <c r="D70" s="29">
        <v>1697877</v>
      </c>
      <c r="E70" s="85">
        <f aca="true" t="shared" si="4" ref="E70:E78">D70/C70*100</f>
        <v>45.05127142412132</v>
      </c>
      <c r="F70" s="28"/>
      <c r="G70" s="28"/>
      <c r="H70" s="85"/>
      <c r="I70" s="28">
        <f>C70+F70</f>
        <v>3768766</v>
      </c>
      <c r="J70" s="28">
        <f>D70+G70</f>
        <v>1697877</v>
      </c>
      <c r="K70" s="85">
        <f aca="true" t="shared" si="5" ref="K70:K79">J70/I70*100</f>
        <v>45.05127142412132</v>
      </c>
    </row>
    <row r="71" spans="1:11" s="21" customFormat="1" ht="15">
      <c r="A71" s="142" t="s">
        <v>39</v>
      </c>
      <c r="B71" s="71" t="s">
        <v>67</v>
      </c>
      <c r="C71" s="114">
        <v>4683100</v>
      </c>
      <c r="D71" s="29">
        <v>1237487</v>
      </c>
      <c r="E71" s="85">
        <f t="shared" si="4"/>
        <v>26.424526488864213</v>
      </c>
      <c r="F71" s="28"/>
      <c r="G71" s="28">
        <v>2856</v>
      </c>
      <c r="H71" s="85"/>
      <c r="I71" s="28">
        <f aca="true" t="shared" si="6" ref="I71:J118">C71+F71</f>
        <v>4683100</v>
      </c>
      <c r="J71" s="28">
        <f t="shared" si="6"/>
        <v>1240343</v>
      </c>
      <c r="K71" s="85">
        <f t="shared" si="5"/>
        <v>26.485511733680685</v>
      </c>
    </row>
    <row r="72" spans="1:11" s="21" customFormat="1" ht="15">
      <c r="A72" s="142" t="s">
        <v>40</v>
      </c>
      <c r="B72" s="71" t="s">
        <v>68</v>
      </c>
      <c r="C72" s="114">
        <v>101515090</v>
      </c>
      <c r="D72" s="29">
        <v>51364466</v>
      </c>
      <c r="E72" s="85">
        <f t="shared" si="4"/>
        <v>50.59786283989898</v>
      </c>
      <c r="F72" s="28">
        <v>4323800</v>
      </c>
      <c r="G72" s="28">
        <v>4307422</v>
      </c>
      <c r="H72" s="85">
        <f>G72/F72*100</f>
        <v>99.62121282205467</v>
      </c>
      <c r="I72" s="28">
        <f t="shared" si="6"/>
        <v>105838890</v>
      </c>
      <c r="J72" s="28">
        <f t="shared" si="6"/>
        <v>55671888</v>
      </c>
      <c r="K72" s="85">
        <f t="shared" si="5"/>
        <v>52.60059700172592</v>
      </c>
    </row>
    <row r="73" spans="1:11" s="21" customFormat="1" ht="15">
      <c r="A73" s="142" t="s">
        <v>41</v>
      </c>
      <c r="B73" s="71" t="s">
        <v>69</v>
      </c>
      <c r="C73" s="29">
        <v>218901960</v>
      </c>
      <c r="D73" s="29">
        <v>102144233</v>
      </c>
      <c r="E73" s="85">
        <f t="shared" si="4"/>
        <v>46.662091559161915</v>
      </c>
      <c r="F73" s="28">
        <v>8103000</v>
      </c>
      <c r="G73" s="28">
        <v>9554287</v>
      </c>
      <c r="H73" s="85">
        <f>G73/F73*100</f>
        <v>117.9104899419968</v>
      </c>
      <c r="I73" s="28">
        <f t="shared" si="6"/>
        <v>227004960</v>
      </c>
      <c r="J73" s="28">
        <f t="shared" si="6"/>
        <v>111698520</v>
      </c>
      <c r="K73" s="85">
        <f t="shared" si="5"/>
        <v>49.20532132866172</v>
      </c>
    </row>
    <row r="74" spans="1:11" s="21" customFormat="1" ht="30">
      <c r="A74" s="142" t="s">
        <v>42</v>
      </c>
      <c r="B74" s="71" t="s">
        <v>70</v>
      </c>
      <c r="C74" s="29">
        <v>156076700</v>
      </c>
      <c r="D74" s="29">
        <v>23643691</v>
      </c>
      <c r="E74" s="85">
        <f t="shared" si="4"/>
        <v>15.148764037168904</v>
      </c>
      <c r="F74" s="28">
        <v>6757100</v>
      </c>
      <c r="G74" s="28">
        <v>2931565</v>
      </c>
      <c r="H74" s="85">
        <f>G74/F74*100</f>
        <v>43.38495804413135</v>
      </c>
      <c r="I74" s="28">
        <f t="shared" si="6"/>
        <v>162833800</v>
      </c>
      <c r="J74" s="28">
        <f t="shared" si="6"/>
        <v>26575256</v>
      </c>
      <c r="K74" s="85">
        <f t="shared" si="5"/>
        <v>16.320478917767687</v>
      </c>
    </row>
    <row r="75" spans="1:11" s="21" customFormat="1" ht="15">
      <c r="A75" s="142" t="s">
        <v>43</v>
      </c>
      <c r="B75" s="53">
        <v>100000</v>
      </c>
      <c r="C75" s="29">
        <v>18772200</v>
      </c>
      <c r="D75" s="29">
        <v>933708</v>
      </c>
      <c r="E75" s="85">
        <f t="shared" si="4"/>
        <v>4.973886917889219</v>
      </c>
      <c r="F75" s="28"/>
      <c r="G75" s="28"/>
      <c r="H75" s="85"/>
      <c r="I75" s="28">
        <f t="shared" si="6"/>
        <v>18772200</v>
      </c>
      <c r="J75" s="28">
        <f t="shared" si="6"/>
        <v>933708</v>
      </c>
      <c r="K75" s="85">
        <f t="shared" si="5"/>
        <v>4.973886917889219</v>
      </c>
    </row>
    <row r="76" spans="1:11" s="21" customFormat="1" ht="15">
      <c r="A76" s="142" t="s">
        <v>44</v>
      </c>
      <c r="B76" s="53">
        <v>110000</v>
      </c>
      <c r="C76" s="29">
        <v>30030000</v>
      </c>
      <c r="D76" s="29">
        <v>15420174</v>
      </c>
      <c r="E76" s="85">
        <f t="shared" si="4"/>
        <v>51.34923076923077</v>
      </c>
      <c r="F76" s="28">
        <v>465000</v>
      </c>
      <c r="G76" s="28">
        <v>236498</v>
      </c>
      <c r="H76" s="85">
        <f>G76/F76*100</f>
        <v>50.859784946236566</v>
      </c>
      <c r="I76" s="28">
        <f t="shared" si="6"/>
        <v>30495000</v>
      </c>
      <c r="J76" s="28">
        <f t="shared" si="6"/>
        <v>15656672</v>
      </c>
      <c r="K76" s="85">
        <f t="shared" si="5"/>
        <v>51.34176750286932</v>
      </c>
    </row>
    <row r="77" spans="1:11" s="21" customFormat="1" ht="21" customHeight="1">
      <c r="A77" s="142" t="s">
        <v>45</v>
      </c>
      <c r="B77" s="53">
        <v>120000</v>
      </c>
      <c r="C77" s="29">
        <v>5499300</v>
      </c>
      <c r="D77" s="29">
        <v>1472642</v>
      </c>
      <c r="E77" s="85">
        <f t="shared" si="4"/>
        <v>26.77871729129162</v>
      </c>
      <c r="F77" s="28"/>
      <c r="G77" s="28"/>
      <c r="H77" s="85"/>
      <c r="I77" s="28">
        <f t="shared" si="6"/>
        <v>5499300</v>
      </c>
      <c r="J77" s="28">
        <f t="shared" si="6"/>
        <v>1472642</v>
      </c>
      <c r="K77" s="85">
        <f t="shared" si="5"/>
        <v>26.77871729129162</v>
      </c>
    </row>
    <row r="78" spans="1:11" s="21" customFormat="1" ht="15">
      <c r="A78" s="155" t="s">
        <v>46</v>
      </c>
      <c r="B78" s="54">
        <v>130000</v>
      </c>
      <c r="C78" s="115">
        <v>17699100</v>
      </c>
      <c r="D78" s="115">
        <v>8426756</v>
      </c>
      <c r="E78" s="85">
        <f t="shared" si="4"/>
        <v>47.61121186953009</v>
      </c>
      <c r="F78" s="28"/>
      <c r="G78" s="28">
        <v>83732</v>
      </c>
      <c r="H78" s="85"/>
      <c r="I78" s="28">
        <f t="shared" si="6"/>
        <v>17699100</v>
      </c>
      <c r="J78" s="28">
        <f t="shared" si="6"/>
        <v>8510488</v>
      </c>
      <c r="K78" s="85">
        <f t="shared" si="5"/>
        <v>48.08429807165336</v>
      </c>
    </row>
    <row r="79" spans="1:11" s="21" customFormat="1" ht="15">
      <c r="A79" s="155" t="s">
        <v>47</v>
      </c>
      <c r="B79" s="54">
        <v>150000</v>
      </c>
      <c r="C79" s="115"/>
      <c r="D79" s="115"/>
      <c r="E79" s="85"/>
      <c r="F79" s="28">
        <v>64108200</v>
      </c>
      <c r="G79" s="28">
        <v>16005316</v>
      </c>
      <c r="H79" s="85">
        <f>G79/F79*100</f>
        <v>24.96609794066906</v>
      </c>
      <c r="I79" s="28">
        <f t="shared" si="6"/>
        <v>64108200</v>
      </c>
      <c r="J79" s="28">
        <f t="shared" si="6"/>
        <v>16005316</v>
      </c>
      <c r="K79" s="85">
        <f t="shared" si="5"/>
        <v>24.96609794066906</v>
      </c>
    </row>
    <row r="80" spans="1:11" s="21" customFormat="1" ht="30" hidden="1">
      <c r="A80" s="155" t="s">
        <v>74</v>
      </c>
      <c r="B80" s="54">
        <v>160000</v>
      </c>
      <c r="C80" s="115"/>
      <c r="D80" s="115"/>
      <c r="E80" s="85"/>
      <c r="F80" s="28"/>
      <c r="G80" s="28"/>
      <c r="H80" s="85"/>
      <c r="I80" s="28">
        <f t="shared" si="6"/>
        <v>0</v>
      </c>
      <c r="J80" s="28"/>
      <c r="K80" s="85"/>
    </row>
    <row r="81" spans="1:11" s="21" customFormat="1" ht="30">
      <c r="A81" s="155" t="s">
        <v>48</v>
      </c>
      <c r="B81" s="54">
        <v>170000</v>
      </c>
      <c r="C81" s="115"/>
      <c r="D81" s="115"/>
      <c r="E81" s="85"/>
      <c r="F81" s="28">
        <v>29400000</v>
      </c>
      <c r="G81" s="28">
        <v>14720923</v>
      </c>
      <c r="H81" s="85">
        <f>G81/F81*100</f>
        <v>50.07116666666667</v>
      </c>
      <c r="I81" s="28">
        <f t="shared" si="6"/>
        <v>29400000</v>
      </c>
      <c r="J81" s="28">
        <f t="shared" si="6"/>
        <v>14720923</v>
      </c>
      <c r="K81" s="85">
        <f>J81/I81*100</f>
        <v>50.07116666666667</v>
      </c>
    </row>
    <row r="82" spans="1:11" s="21" customFormat="1" ht="28.5" customHeight="1">
      <c r="A82" s="155" t="s">
        <v>49</v>
      </c>
      <c r="B82" s="54">
        <v>180000</v>
      </c>
      <c r="C82" s="115">
        <v>11121600</v>
      </c>
      <c r="D82" s="115">
        <v>2965238</v>
      </c>
      <c r="E82" s="85">
        <f>D82/C82*100</f>
        <v>26.661973097396057</v>
      </c>
      <c r="F82" s="28">
        <v>30000</v>
      </c>
      <c r="G82" s="28"/>
      <c r="H82" s="85"/>
      <c r="I82" s="28">
        <f t="shared" si="6"/>
        <v>11151600</v>
      </c>
      <c r="J82" s="28">
        <f t="shared" si="6"/>
        <v>2965238</v>
      </c>
      <c r="K82" s="85">
        <f>J82/I82*100</f>
        <v>26.59024713942394</v>
      </c>
    </row>
    <row r="83" spans="1:11" s="21" customFormat="1" ht="27.75" customHeight="1">
      <c r="A83" s="155" t="s">
        <v>75</v>
      </c>
      <c r="B83" s="54">
        <v>200200</v>
      </c>
      <c r="C83" s="115"/>
      <c r="D83" s="115"/>
      <c r="E83" s="85"/>
      <c r="F83" s="28">
        <v>665400</v>
      </c>
      <c r="G83" s="28">
        <v>163069</v>
      </c>
      <c r="H83" s="85">
        <f>G83/F83*100</f>
        <v>24.506913134956417</v>
      </c>
      <c r="I83" s="28">
        <f t="shared" si="6"/>
        <v>665400</v>
      </c>
      <c r="J83" s="28">
        <f t="shared" si="6"/>
        <v>163069</v>
      </c>
      <c r="K83" s="85">
        <f>J83/I83*100</f>
        <v>24.506913134956417</v>
      </c>
    </row>
    <row r="84" spans="1:11" s="21" customFormat="1" ht="30" customHeight="1">
      <c r="A84" s="155" t="s">
        <v>50</v>
      </c>
      <c r="B84" s="54">
        <v>210000</v>
      </c>
      <c r="C84" s="115">
        <f>3936970+150000</f>
        <v>4086970</v>
      </c>
      <c r="D84" s="115">
        <v>923664</v>
      </c>
      <c r="E84" s="85">
        <f>D84/C84*100</f>
        <v>22.600214829078755</v>
      </c>
      <c r="F84" s="29"/>
      <c r="G84" s="29"/>
      <c r="H84" s="85"/>
      <c r="I84" s="28">
        <f t="shared" si="6"/>
        <v>4086970</v>
      </c>
      <c r="J84" s="28"/>
      <c r="K84" s="85"/>
    </row>
    <row r="85" spans="1:11" s="21" customFormat="1" ht="15">
      <c r="A85" s="155" t="s">
        <v>51</v>
      </c>
      <c r="B85" s="54">
        <v>230000</v>
      </c>
      <c r="C85" s="115">
        <v>100</v>
      </c>
      <c r="D85" s="115">
        <v>48</v>
      </c>
      <c r="E85" s="85">
        <f>D85/C85*100</f>
        <v>48</v>
      </c>
      <c r="F85" s="29"/>
      <c r="G85" s="29"/>
      <c r="H85" s="85"/>
      <c r="I85" s="28">
        <f t="shared" si="6"/>
        <v>100</v>
      </c>
      <c r="J85" s="28">
        <f t="shared" si="6"/>
        <v>48</v>
      </c>
      <c r="K85" s="85">
        <f aca="true" t="shared" si="7" ref="K85:K91">J85/I85*100</f>
        <v>48</v>
      </c>
    </row>
    <row r="86" spans="1:11" s="21" customFormat="1" ht="30">
      <c r="A86" s="142" t="s">
        <v>52</v>
      </c>
      <c r="B86" s="54">
        <v>240601</v>
      </c>
      <c r="C86" s="115"/>
      <c r="D86" s="115"/>
      <c r="E86" s="85"/>
      <c r="F86" s="29">
        <v>1350000</v>
      </c>
      <c r="G86" s="29">
        <v>69000</v>
      </c>
      <c r="H86" s="85"/>
      <c r="I86" s="28">
        <f t="shared" si="6"/>
        <v>1350000</v>
      </c>
      <c r="J86" s="28">
        <f>D86+G86</f>
        <v>69000</v>
      </c>
      <c r="K86" s="85">
        <f t="shared" si="7"/>
        <v>5.111111111111112</v>
      </c>
    </row>
    <row r="87" spans="1:11" s="21" customFormat="1" ht="15">
      <c r="A87" s="142" t="s">
        <v>53</v>
      </c>
      <c r="B87" s="54">
        <v>240602</v>
      </c>
      <c r="C87" s="115"/>
      <c r="D87" s="115"/>
      <c r="E87" s="85"/>
      <c r="F87" s="29">
        <v>18483000</v>
      </c>
      <c r="G87" s="29">
        <v>3169468</v>
      </c>
      <c r="H87" s="85">
        <f>G87/F87*100</f>
        <v>17.148017096791644</v>
      </c>
      <c r="I87" s="28">
        <f t="shared" si="6"/>
        <v>18483000</v>
      </c>
      <c r="J87" s="28">
        <f t="shared" si="6"/>
        <v>3169468</v>
      </c>
      <c r="K87" s="85">
        <f t="shared" si="7"/>
        <v>17.148017096791644</v>
      </c>
    </row>
    <row r="88" spans="1:11" s="21" customFormat="1" ht="30">
      <c r="A88" s="142" t="s">
        <v>54</v>
      </c>
      <c r="B88" s="54">
        <v>240603</v>
      </c>
      <c r="C88" s="115"/>
      <c r="D88" s="115"/>
      <c r="E88" s="85"/>
      <c r="F88" s="29">
        <v>9773000</v>
      </c>
      <c r="G88" s="29">
        <v>1817900</v>
      </c>
      <c r="H88" s="85">
        <f>G88/F88*100</f>
        <v>18.601248337255704</v>
      </c>
      <c r="I88" s="28">
        <f t="shared" si="6"/>
        <v>9773000</v>
      </c>
      <c r="J88" s="28">
        <f t="shared" si="6"/>
        <v>1817900</v>
      </c>
      <c r="K88" s="85">
        <f t="shared" si="7"/>
        <v>18.601248337255704</v>
      </c>
    </row>
    <row r="89" spans="1:11" s="21" customFormat="1" ht="30">
      <c r="A89" s="142" t="s">
        <v>55</v>
      </c>
      <c r="B89" s="54">
        <v>240604</v>
      </c>
      <c r="C89" s="115"/>
      <c r="D89" s="115"/>
      <c r="E89" s="85"/>
      <c r="F89" s="29">
        <v>7394000</v>
      </c>
      <c r="G89" s="29">
        <v>30045</v>
      </c>
      <c r="H89" s="85">
        <f>G89/F89*100</f>
        <v>0.4063429807952394</v>
      </c>
      <c r="I89" s="28">
        <f t="shared" si="6"/>
        <v>7394000</v>
      </c>
      <c r="J89" s="28">
        <f t="shared" si="6"/>
        <v>30045</v>
      </c>
      <c r="K89" s="85">
        <f t="shared" si="7"/>
        <v>0.4063429807952394</v>
      </c>
    </row>
    <row r="90" spans="1:11" s="21" customFormat="1" ht="15">
      <c r="A90" s="142" t="s">
        <v>56</v>
      </c>
      <c r="B90" s="54">
        <v>240605</v>
      </c>
      <c r="C90" s="115"/>
      <c r="D90" s="115"/>
      <c r="E90" s="85"/>
      <c r="F90" s="29">
        <v>1000000</v>
      </c>
      <c r="G90" s="29">
        <v>127324</v>
      </c>
      <c r="H90" s="85">
        <f>G90/F90*100</f>
        <v>12.732399999999998</v>
      </c>
      <c r="I90" s="28">
        <f t="shared" si="6"/>
        <v>1000000</v>
      </c>
      <c r="J90" s="28">
        <f t="shared" si="6"/>
        <v>127324</v>
      </c>
      <c r="K90" s="85">
        <f t="shared" si="7"/>
        <v>12.732399999999998</v>
      </c>
    </row>
    <row r="91" spans="1:11" s="21" customFormat="1" ht="30" hidden="1">
      <c r="A91" s="142" t="s">
        <v>57</v>
      </c>
      <c r="B91" s="54">
        <v>240900</v>
      </c>
      <c r="C91" s="115"/>
      <c r="D91" s="115"/>
      <c r="E91" s="85" t="e">
        <f>D91/C91*100</f>
        <v>#DIV/0!</v>
      </c>
      <c r="F91" s="29"/>
      <c r="G91" s="29"/>
      <c r="H91" s="85" t="e">
        <f>G91/F91*100</f>
        <v>#DIV/0!</v>
      </c>
      <c r="I91" s="28">
        <f t="shared" si="6"/>
        <v>0</v>
      </c>
      <c r="J91" s="28">
        <f t="shared" si="6"/>
        <v>0</v>
      </c>
      <c r="K91" s="85" t="e">
        <f t="shared" si="7"/>
        <v>#DIV/0!</v>
      </c>
    </row>
    <row r="92" spans="1:11" s="55" customFormat="1" ht="15">
      <c r="A92" s="155" t="s">
        <v>58</v>
      </c>
      <c r="B92" s="54">
        <v>250102</v>
      </c>
      <c r="C92" s="115">
        <v>1831420</v>
      </c>
      <c r="D92" s="115"/>
      <c r="E92" s="85"/>
      <c r="F92" s="87"/>
      <c r="G92" s="87"/>
      <c r="H92" s="85"/>
      <c r="I92" s="28">
        <f t="shared" si="6"/>
        <v>1831420</v>
      </c>
      <c r="J92" s="28"/>
      <c r="K92" s="85"/>
    </row>
    <row r="93" spans="1:11" s="55" customFormat="1" ht="45">
      <c r="A93" s="155" t="s">
        <v>96</v>
      </c>
      <c r="B93" s="54">
        <v>250203</v>
      </c>
      <c r="C93" s="115">
        <v>7000</v>
      </c>
      <c r="D93" s="115">
        <v>4579</v>
      </c>
      <c r="E93" s="85">
        <f>D93/C93*100</f>
        <v>65.41428571428571</v>
      </c>
      <c r="F93" s="87"/>
      <c r="G93" s="87"/>
      <c r="H93" s="85"/>
      <c r="I93" s="28">
        <f t="shared" si="6"/>
        <v>7000</v>
      </c>
      <c r="J93" s="28">
        <f t="shared" si="6"/>
        <v>4579</v>
      </c>
      <c r="K93" s="85">
        <f>J93/I93*100</f>
        <v>65.41428571428571</v>
      </c>
    </row>
    <row r="94" spans="1:11" s="55" customFormat="1" ht="15" hidden="1">
      <c r="A94" s="155"/>
      <c r="B94" s="54"/>
      <c r="C94" s="111"/>
      <c r="D94" s="111"/>
      <c r="E94" s="85"/>
      <c r="F94" s="87"/>
      <c r="G94" s="87"/>
      <c r="H94" s="85"/>
      <c r="I94" s="85"/>
      <c r="J94" s="85"/>
      <c r="K94" s="85"/>
    </row>
    <row r="95" spans="1:11" s="8" customFormat="1" ht="18.75" customHeight="1" hidden="1">
      <c r="A95" s="262"/>
      <c r="B95" s="148"/>
      <c r="C95" s="263" t="s">
        <v>1</v>
      </c>
      <c r="D95" s="263"/>
      <c r="E95" s="263"/>
      <c r="F95" s="264" t="s">
        <v>66</v>
      </c>
      <c r="G95" s="264"/>
      <c r="H95" s="264"/>
      <c r="I95" s="265" t="s">
        <v>2</v>
      </c>
      <c r="J95" s="265"/>
      <c r="K95" s="265"/>
    </row>
    <row r="96" spans="1:11" s="8" customFormat="1" ht="15.75" hidden="1">
      <c r="A96" s="262"/>
      <c r="B96" s="148" t="s">
        <v>3</v>
      </c>
      <c r="C96" s="149" t="s">
        <v>4</v>
      </c>
      <c r="D96" s="149" t="s">
        <v>5</v>
      </c>
      <c r="E96" s="149" t="s">
        <v>6</v>
      </c>
      <c r="F96" s="149" t="s">
        <v>4</v>
      </c>
      <c r="G96" s="149" t="s">
        <v>5</v>
      </c>
      <c r="H96" s="149" t="s">
        <v>6</v>
      </c>
      <c r="I96" s="149" t="s">
        <v>4</v>
      </c>
      <c r="J96" s="149" t="s">
        <v>5</v>
      </c>
      <c r="K96" s="149" t="s">
        <v>6</v>
      </c>
    </row>
    <row r="97" spans="1:11" s="21" customFormat="1" ht="15" customHeight="1" hidden="1">
      <c r="A97" s="262"/>
      <c r="B97" s="26" t="s">
        <v>7</v>
      </c>
      <c r="C97" s="150" t="s">
        <v>8</v>
      </c>
      <c r="D97" s="150"/>
      <c r="E97" s="150" t="s">
        <v>9</v>
      </c>
      <c r="F97" s="150" t="s">
        <v>10</v>
      </c>
      <c r="G97" s="150"/>
      <c r="H97" s="150" t="s">
        <v>9</v>
      </c>
      <c r="I97" s="150" t="s">
        <v>8</v>
      </c>
      <c r="J97" s="150"/>
      <c r="K97" s="150" t="s">
        <v>9</v>
      </c>
    </row>
    <row r="98" spans="1:11" s="21" customFormat="1" ht="13.5" customHeight="1" hidden="1">
      <c r="A98" s="262"/>
      <c r="B98" s="26" t="s">
        <v>11</v>
      </c>
      <c r="C98" s="150" t="s">
        <v>10</v>
      </c>
      <c r="D98" s="150"/>
      <c r="E98" s="150"/>
      <c r="F98" s="150"/>
      <c r="G98" s="150"/>
      <c r="H98" s="150"/>
      <c r="I98" s="150" t="s">
        <v>10</v>
      </c>
      <c r="J98" s="150"/>
      <c r="K98" s="150"/>
    </row>
    <row r="99" spans="1:13" s="55" customFormat="1" ht="27.75" customHeight="1" hidden="1">
      <c r="A99" s="155" t="s">
        <v>65</v>
      </c>
      <c r="B99" s="54">
        <v>250403</v>
      </c>
      <c r="C99" s="111"/>
      <c r="D99" s="111"/>
      <c r="E99" s="85"/>
      <c r="F99" s="29"/>
      <c r="G99" s="29"/>
      <c r="H99" s="85"/>
      <c r="I99" s="28">
        <f t="shared" si="6"/>
        <v>0</v>
      </c>
      <c r="J99" s="28">
        <f t="shared" si="6"/>
        <v>0</v>
      </c>
      <c r="K99" s="85"/>
      <c r="M99" s="78"/>
    </row>
    <row r="100" spans="1:11" s="55" customFormat="1" ht="15">
      <c r="A100" s="155" t="s">
        <v>59</v>
      </c>
      <c r="B100" s="54">
        <v>250404</v>
      </c>
      <c r="C100" s="115">
        <v>225000</v>
      </c>
      <c r="D100" s="115">
        <v>118915</v>
      </c>
      <c r="E100" s="85">
        <f>D100/C100*100</f>
        <v>52.851111111111116</v>
      </c>
      <c r="F100" s="29"/>
      <c r="G100" s="29"/>
      <c r="H100" s="85"/>
      <c r="I100" s="28">
        <f t="shared" si="6"/>
        <v>225000</v>
      </c>
      <c r="J100" s="28">
        <f t="shared" si="6"/>
        <v>118915</v>
      </c>
      <c r="K100" s="85">
        <f>J100/I100*100</f>
        <v>52.851111111111116</v>
      </c>
    </row>
    <row r="101" spans="1:11" s="21" customFormat="1" ht="15" hidden="1">
      <c r="A101" s="155" t="s">
        <v>60</v>
      </c>
      <c r="B101" s="54">
        <v>250904</v>
      </c>
      <c r="C101" s="115"/>
      <c r="D101" s="115"/>
      <c r="E101" s="85"/>
      <c r="F101" s="29"/>
      <c r="G101" s="29"/>
      <c r="H101" s="85"/>
      <c r="I101" s="28"/>
      <c r="J101" s="28">
        <f>D101+G101</f>
        <v>0</v>
      </c>
      <c r="K101" s="85"/>
    </row>
    <row r="102" spans="1:11" s="21" customFormat="1" ht="15.75" thickBot="1">
      <c r="A102" s="126"/>
      <c r="B102" s="127"/>
      <c r="C102" s="128"/>
      <c r="D102" s="128"/>
      <c r="E102" s="129"/>
      <c r="F102" s="130"/>
      <c r="G102" s="130"/>
      <c r="H102" s="129"/>
      <c r="I102" s="131"/>
      <c r="J102" s="131"/>
      <c r="K102" s="129"/>
    </row>
    <row r="103" spans="1:11" s="56" customFormat="1" ht="15" thickBot="1">
      <c r="A103" s="157" t="s">
        <v>61</v>
      </c>
      <c r="B103" s="158">
        <v>900201</v>
      </c>
      <c r="C103" s="159">
        <f>C92++C91+C90+C89+C88+C87+C86+C85+C84+C82+C81+C79+C78+C77+C76+C75+C74+C73+C72+C71+C70+C93+C100+C101+C80</f>
        <v>574218306</v>
      </c>
      <c r="D103" s="159">
        <f>D92++D91+D90+D89+D88+D87+D86+D85+D84+D82+D81+D79+D78+D77+D76+D75+D74+D73+D72+D71+D70+D93+D100+D101</f>
        <v>210353478</v>
      </c>
      <c r="E103" s="160">
        <f>D103/C103*100</f>
        <v>36.63301497044227</v>
      </c>
      <c r="F103" s="159">
        <f>F101+F100+F93+F92+F91+F90+F89+F88+F87+F86+F85+F84+F82+F81+F79+F78+F77+F76+F75+F74+F73+F72+F71+F70+F83+F99</f>
        <v>151852500</v>
      </c>
      <c r="G103" s="159">
        <f>G101+G100+G93+G92+G91+G90+G89+G88+G87+G86+G85+G84+G82+G81+G79+G78+G77+G76+G75+G74+G73+G72+G71+G70+G83+G99</f>
        <v>53219405</v>
      </c>
      <c r="H103" s="160">
        <f>G103/F103*100</f>
        <v>35.04677565400635</v>
      </c>
      <c r="I103" s="161">
        <f t="shared" si="6"/>
        <v>726070806</v>
      </c>
      <c r="J103" s="161">
        <f t="shared" si="6"/>
        <v>263572883</v>
      </c>
      <c r="K103" s="162">
        <f>J103/I103*100</f>
        <v>36.301264397621296</v>
      </c>
    </row>
    <row r="104" spans="1:11" s="43" customFormat="1" ht="14.25">
      <c r="A104" s="57" t="s">
        <v>34</v>
      </c>
      <c r="B104" s="44">
        <v>250300</v>
      </c>
      <c r="C104" s="116">
        <f>SUM(C105:C117)</f>
        <v>524981600</v>
      </c>
      <c r="D104" s="116">
        <f>SUM(D105:D117)</f>
        <v>232713435</v>
      </c>
      <c r="E104" s="104">
        <f aca="true" t="shared" si="8" ref="E104:E118">D104/C104*100</f>
        <v>44.327922159557595</v>
      </c>
      <c r="F104" s="116">
        <f>F106+F107+F105+F117+F114</f>
        <v>9037800</v>
      </c>
      <c r="G104" s="116">
        <f>G106+G107+G105+G117+G114</f>
        <v>9037800</v>
      </c>
      <c r="H104" s="140">
        <f>G104/F104*100</f>
        <v>100</v>
      </c>
      <c r="I104" s="45">
        <f t="shared" si="6"/>
        <v>534019400</v>
      </c>
      <c r="J104" s="45">
        <f t="shared" si="6"/>
        <v>241751235</v>
      </c>
      <c r="K104" s="105">
        <f>J104/I104*100</f>
        <v>45.270122209043336</v>
      </c>
    </row>
    <row r="105" spans="1:11" s="21" customFormat="1" ht="31.5" customHeight="1">
      <c r="A105" s="156" t="s">
        <v>62</v>
      </c>
      <c r="B105" s="54">
        <v>250301</v>
      </c>
      <c r="C105" s="115">
        <v>14715000</v>
      </c>
      <c r="D105" s="115">
        <v>6518700</v>
      </c>
      <c r="E105" s="85">
        <f t="shared" si="8"/>
        <v>44.29969418960245</v>
      </c>
      <c r="F105" s="29"/>
      <c r="G105" s="29"/>
      <c r="H105" s="85"/>
      <c r="I105" s="28">
        <f>C105+F105</f>
        <v>14715000</v>
      </c>
      <c r="J105" s="28">
        <f>D105+G105</f>
        <v>6518700</v>
      </c>
      <c r="K105" s="85">
        <f>J105/I105*100</f>
        <v>44.29969418960245</v>
      </c>
    </row>
    <row r="106" spans="1:11" s="21" customFormat="1" ht="32.25" customHeight="1">
      <c r="A106" s="156" t="s">
        <v>63</v>
      </c>
      <c r="B106" s="26">
        <v>250309</v>
      </c>
      <c r="C106" s="115">
        <v>276100</v>
      </c>
      <c r="D106" s="115">
        <v>228264</v>
      </c>
      <c r="E106" s="85">
        <f t="shared" si="8"/>
        <v>82.67439333574792</v>
      </c>
      <c r="F106" s="111"/>
      <c r="G106" s="111"/>
      <c r="H106" s="85"/>
      <c r="I106" s="28">
        <f t="shared" si="6"/>
        <v>276100</v>
      </c>
      <c r="J106" s="28">
        <f t="shared" si="6"/>
        <v>228264</v>
      </c>
      <c r="K106" s="85">
        <f>J106/I106*100</f>
        <v>82.67439333574792</v>
      </c>
    </row>
    <row r="107" spans="1:11" s="21" customFormat="1" ht="46.5" customHeight="1">
      <c r="A107" s="153" t="s">
        <v>94</v>
      </c>
      <c r="B107" s="26">
        <v>250313</v>
      </c>
      <c r="C107" s="115">
        <v>21399200</v>
      </c>
      <c r="D107" s="115"/>
      <c r="E107" s="85"/>
      <c r="F107" s="111"/>
      <c r="G107" s="111"/>
      <c r="H107" s="85"/>
      <c r="I107" s="28">
        <f t="shared" si="6"/>
        <v>21399200</v>
      </c>
      <c r="J107" s="28"/>
      <c r="K107" s="85"/>
    </row>
    <row r="108" spans="1:11" s="48" customFormat="1" ht="45">
      <c r="A108" s="153" t="s">
        <v>98</v>
      </c>
      <c r="B108" s="133">
        <v>250324</v>
      </c>
      <c r="C108" s="47">
        <v>41966000</v>
      </c>
      <c r="D108" s="47">
        <v>2004375</v>
      </c>
      <c r="E108" s="83">
        <f>D108/C108*100</f>
        <v>4.776187866368012</v>
      </c>
      <c r="F108" s="83"/>
      <c r="G108" s="83"/>
      <c r="H108" s="183"/>
      <c r="I108" s="47">
        <f t="shared" si="6"/>
        <v>41966000</v>
      </c>
      <c r="J108" s="47">
        <f>D108+G108</f>
        <v>2004375</v>
      </c>
      <c r="K108" s="83">
        <f>J108/I108*100</f>
        <v>4.776187866368012</v>
      </c>
    </row>
    <row r="109" spans="1:11" s="21" customFormat="1" ht="48.75" customHeight="1">
      <c r="A109" s="137" t="s">
        <v>80</v>
      </c>
      <c r="B109" s="138">
        <v>250326</v>
      </c>
      <c r="C109" s="115">
        <v>93935500</v>
      </c>
      <c r="D109" s="115">
        <v>49763400</v>
      </c>
      <c r="E109" s="85">
        <f t="shared" si="8"/>
        <v>52.97613788184445</v>
      </c>
      <c r="F109" s="111"/>
      <c r="G109" s="111"/>
      <c r="H109" s="85"/>
      <c r="I109" s="28">
        <f t="shared" si="6"/>
        <v>93935500</v>
      </c>
      <c r="J109" s="28">
        <f t="shared" si="6"/>
        <v>49763400</v>
      </c>
      <c r="K109" s="85">
        <f aca="true" t="shared" si="9" ref="K109:K116">J109/I109*100</f>
        <v>52.97613788184445</v>
      </c>
    </row>
    <row r="110" spans="1:11" s="21" customFormat="1" ht="208.5" customHeight="1">
      <c r="A110" s="137" t="s">
        <v>95</v>
      </c>
      <c r="B110" s="138">
        <v>250328</v>
      </c>
      <c r="C110" s="115">
        <v>173905700</v>
      </c>
      <c r="D110" s="115">
        <v>108207820</v>
      </c>
      <c r="E110" s="85">
        <f t="shared" si="8"/>
        <v>62.222123829178685</v>
      </c>
      <c r="F110" s="111"/>
      <c r="G110" s="111"/>
      <c r="H110" s="85"/>
      <c r="I110" s="28">
        <f t="shared" si="6"/>
        <v>173905700</v>
      </c>
      <c r="J110" s="28">
        <f t="shared" si="6"/>
        <v>108207820</v>
      </c>
      <c r="K110" s="85">
        <f t="shared" si="9"/>
        <v>62.222123829178685</v>
      </c>
    </row>
    <row r="111" spans="1:11" s="21" customFormat="1" ht="228" customHeight="1">
      <c r="A111" s="146" t="s">
        <v>100</v>
      </c>
      <c r="B111" s="138">
        <v>250329</v>
      </c>
      <c r="C111" s="115">
        <v>60229200</v>
      </c>
      <c r="D111" s="115">
        <v>27008993</v>
      </c>
      <c r="E111" s="85">
        <f t="shared" si="8"/>
        <v>44.843685454895635</v>
      </c>
      <c r="F111" s="111"/>
      <c r="G111" s="111"/>
      <c r="H111" s="85"/>
      <c r="I111" s="28">
        <f t="shared" si="6"/>
        <v>60229200</v>
      </c>
      <c r="J111" s="28">
        <f t="shared" si="6"/>
        <v>27008993</v>
      </c>
      <c r="K111" s="85">
        <f t="shared" si="9"/>
        <v>44.843685454895635</v>
      </c>
    </row>
    <row r="112" spans="1:11" s="21" customFormat="1" ht="142.5" customHeight="1">
      <c r="A112" s="146" t="s">
        <v>101</v>
      </c>
      <c r="B112" s="138">
        <v>250330</v>
      </c>
      <c r="C112" s="115">
        <v>21042200</v>
      </c>
      <c r="D112" s="115">
        <v>12868500</v>
      </c>
      <c r="E112" s="85">
        <f t="shared" si="8"/>
        <v>61.155677638269765</v>
      </c>
      <c r="F112" s="111"/>
      <c r="G112" s="111"/>
      <c r="H112" s="85"/>
      <c r="I112" s="28">
        <f t="shared" si="6"/>
        <v>21042200</v>
      </c>
      <c r="J112" s="28">
        <f t="shared" si="6"/>
        <v>12868500</v>
      </c>
      <c r="K112" s="85">
        <f t="shared" si="9"/>
        <v>61.155677638269765</v>
      </c>
    </row>
    <row r="113" spans="1:11" s="21" customFormat="1" ht="75">
      <c r="A113" s="137" t="s">
        <v>83</v>
      </c>
      <c r="B113" s="139">
        <v>250359</v>
      </c>
      <c r="C113" s="115"/>
      <c r="D113" s="115"/>
      <c r="E113" s="85"/>
      <c r="F113" s="111"/>
      <c r="G113" s="111"/>
      <c r="H113" s="85"/>
      <c r="I113" s="28"/>
      <c r="J113" s="28"/>
      <c r="K113" s="85"/>
    </row>
    <row r="114" spans="1:11" s="21" customFormat="1" ht="64.5" customHeight="1">
      <c r="A114" s="136" t="s">
        <v>84</v>
      </c>
      <c r="B114" s="139">
        <v>250367</v>
      </c>
      <c r="C114" s="115"/>
      <c r="D114" s="115"/>
      <c r="E114" s="85"/>
      <c r="F114" s="111">
        <v>9037800</v>
      </c>
      <c r="G114" s="111">
        <v>9037800</v>
      </c>
      <c r="H114" s="85">
        <f>G114/F114*100</f>
        <v>100</v>
      </c>
      <c r="I114" s="28">
        <f t="shared" si="6"/>
        <v>9037800</v>
      </c>
      <c r="J114" s="28">
        <f t="shared" si="6"/>
        <v>9037800</v>
      </c>
      <c r="K114" s="85">
        <f t="shared" si="9"/>
        <v>100</v>
      </c>
    </row>
    <row r="115" spans="1:11" s="21" customFormat="1" ht="110.25">
      <c r="A115" s="136" t="s">
        <v>102</v>
      </c>
      <c r="B115" s="188" t="s">
        <v>104</v>
      </c>
      <c r="C115" s="189">
        <v>33441000</v>
      </c>
      <c r="D115" s="189">
        <v>1433336</v>
      </c>
      <c r="E115" s="106">
        <f t="shared" si="8"/>
        <v>4.286163691277175</v>
      </c>
      <c r="F115" s="190"/>
      <c r="G115" s="190"/>
      <c r="H115" s="100"/>
      <c r="I115" s="28">
        <f t="shared" si="6"/>
        <v>33441000</v>
      </c>
      <c r="J115" s="28">
        <f t="shared" si="6"/>
        <v>1433336</v>
      </c>
      <c r="K115" s="85">
        <f t="shared" si="9"/>
        <v>4.286163691277175</v>
      </c>
    </row>
    <row r="116" spans="1:11" s="21" customFormat="1" ht="15.75">
      <c r="A116" s="187" t="s">
        <v>103</v>
      </c>
      <c r="B116" s="188" t="s">
        <v>105</v>
      </c>
      <c r="C116" s="189">
        <v>1340000</v>
      </c>
      <c r="D116" s="189">
        <v>762500</v>
      </c>
      <c r="E116" s="106">
        <f t="shared" si="8"/>
        <v>56.90298507462687</v>
      </c>
      <c r="F116" s="190"/>
      <c r="G116" s="190"/>
      <c r="H116" s="100"/>
      <c r="I116" s="38">
        <f t="shared" si="6"/>
        <v>1340000</v>
      </c>
      <c r="J116" s="28">
        <f t="shared" si="6"/>
        <v>762500</v>
      </c>
      <c r="K116" s="191">
        <f t="shared" si="9"/>
        <v>56.90298507462687</v>
      </c>
    </row>
    <row r="117" spans="1:11" s="52" customFormat="1" ht="45.75" thickBot="1">
      <c r="A117" s="49" t="s">
        <v>85</v>
      </c>
      <c r="B117" s="50">
        <v>250306</v>
      </c>
      <c r="C117" s="117">
        <v>62731700</v>
      </c>
      <c r="D117" s="117">
        <v>23917547</v>
      </c>
      <c r="E117" s="106">
        <f t="shared" si="8"/>
        <v>38.12673177994539</v>
      </c>
      <c r="F117" s="112"/>
      <c r="G117" s="112"/>
      <c r="H117" s="106"/>
      <c r="I117" s="51">
        <f t="shared" si="6"/>
        <v>62731700</v>
      </c>
      <c r="J117" s="28">
        <f t="shared" si="6"/>
        <v>23917547</v>
      </c>
      <c r="K117" s="77">
        <f>J117/I117*100</f>
        <v>38.12673177994539</v>
      </c>
    </row>
    <row r="118" spans="1:11" s="42" customFormat="1" ht="15" thickBot="1">
      <c r="A118" s="79" t="s">
        <v>64</v>
      </c>
      <c r="B118" s="80">
        <v>900204</v>
      </c>
      <c r="C118" s="118">
        <f>C104+C103</f>
        <v>1099199906</v>
      </c>
      <c r="D118" s="118">
        <f>D104+D103</f>
        <v>443066913</v>
      </c>
      <c r="E118" s="113">
        <f t="shared" si="8"/>
        <v>40.30812871994551</v>
      </c>
      <c r="F118" s="118">
        <f>F104+F103</f>
        <v>160890300</v>
      </c>
      <c r="G118" s="118">
        <f>G104+G103</f>
        <v>62257205</v>
      </c>
      <c r="H118" s="113">
        <f>G118/F118*100</f>
        <v>38.69543720162123</v>
      </c>
      <c r="I118" s="119">
        <f t="shared" si="6"/>
        <v>1260090206</v>
      </c>
      <c r="J118" s="119">
        <f t="shared" si="6"/>
        <v>505324118</v>
      </c>
      <c r="K118" s="113">
        <f>J118/I118*100</f>
        <v>40.102217729640856</v>
      </c>
    </row>
    <row r="119" spans="2:11" s="58" customFormat="1" ht="12.75">
      <c r="B119" s="59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s="58" customFormat="1" ht="12.75">
      <c r="B120" s="59" t="s">
        <v>107</v>
      </c>
      <c r="C120" s="192">
        <v>1068529106</v>
      </c>
      <c r="D120" s="192">
        <v>536949130</v>
      </c>
      <c r="E120" s="192">
        <v>50.25124041871444</v>
      </c>
      <c r="F120" s="192">
        <v>160890300</v>
      </c>
      <c r="G120" s="192">
        <v>89327666</v>
      </c>
      <c r="H120" s="192">
        <v>55.52085240688842</v>
      </c>
      <c r="I120" s="192">
        <v>1229419406</v>
      </c>
      <c r="J120" s="192">
        <v>626276796</v>
      </c>
      <c r="K120" s="192">
        <v>50.94085817610724</v>
      </c>
    </row>
    <row r="121" spans="2:11" s="58" customFormat="1" ht="12.75">
      <c r="B121" s="59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2:11" s="58" customFormat="1" ht="12.75">
      <c r="B122" s="59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2:11" s="58" customFormat="1" ht="12.75">
      <c r="B123" s="59" t="s">
        <v>106</v>
      </c>
      <c r="C123" s="84">
        <f>C118-C120</f>
        <v>30670800</v>
      </c>
      <c r="D123" s="84">
        <f aca="true" t="shared" si="10" ref="D123:K123">D118-D120</f>
        <v>-93882217</v>
      </c>
      <c r="E123" s="84">
        <f t="shared" si="10"/>
        <v>-9.94311169876893</v>
      </c>
      <c r="F123" s="84">
        <f t="shared" si="10"/>
        <v>0</v>
      </c>
      <c r="G123" s="84">
        <f t="shared" si="10"/>
        <v>-27070461</v>
      </c>
      <c r="H123" s="84">
        <f t="shared" si="10"/>
        <v>-16.82541520526719</v>
      </c>
      <c r="I123" s="84">
        <f t="shared" si="10"/>
        <v>30670800</v>
      </c>
      <c r="J123" s="84">
        <f t="shared" si="10"/>
        <v>-120952678</v>
      </c>
      <c r="K123" s="84">
        <f t="shared" si="10"/>
        <v>-10.838640446466385</v>
      </c>
    </row>
    <row r="124" spans="2:11" s="58" customFormat="1" ht="12.75">
      <c r="B124" s="59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2:11" s="58" customFormat="1" ht="12.75">
      <c r="B125" s="59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2:11" s="58" customFormat="1" ht="12.75"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2:11" s="58" customFormat="1" ht="12.75">
      <c r="B127" s="59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2:11" s="58" customFormat="1" ht="12.75"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2:11" s="58" customFormat="1" ht="12.75"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2:11" s="58" customFormat="1" ht="12.75">
      <c r="B130" s="59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2:11" s="58" customFormat="1" ht="12.75"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s="58" customFormat="1" ht="12.75"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2:11" s="58" customFormat="1" ht="12.75"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2:11" s="58" customFormat="1" ht="12.75"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s="58" customFormat="1" ht="12.75"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60"/>
      <c r="D172" s="60"/>
      <c r="E172" s="61"/>
      <c r="F172" s="60"/>
      <c r="G172" s="60"/>
      <c r="H172" s="61"/>
      <c r="I172" s="60"/>
      <c r="J172" s="60"/>
      <c r="K172" s="61"/>
    </row>
    <row r="173" spans="2:11" s="58" customFormat="1" ht="12.75">
      <c r="B173" s="59"/>
      <c r="C173" s="60"/>
      <c r="D173" s="60"/>
      <c r="E173" s="61"/>
      <c r="F173" s="60"/>
      <c r="G173" s="60"/>
      <c r="H173" s="61"/>
      <c r="I173" s="60"/>
      <c r="J173" s="60"/>
      <c r="K173" s="61"/>
    </row>
    <row r="174" spans="2:11" s="58" customFormat="1" ht="12.75">
      <c r="B174" s="59"/>
      <c r="C174" s="60"/>
      <c r="D174" s="60"/>
      <c r="E174" s="61"/>
      <c r="F174" s="60"/>
      <c r="G174" s="60"/>
      <c r="H174" s="61"/>
      <c r="I174" s="60"/>
      <c r="J174" s="60"/>
      <c r="K174" s="61"/>
    </row>
    <row r="175" spans="2:11" s="58" customFormat="1" ht="12.75">
      <c r="B175" s="59"/>
      <c r="C175" s="60"/>
      <c r="D175" s="60"/>
      <c r="E175" s="61"/>
      <c r="F175" s="60"/>
      <c r="G175" s="60"/>
      <c r="H175" s="61"/>
      <c r="I175" s="60"/>
      <c r="J175" s="60"/>
      <c r="K175" s="61"/>
    </row>
    <row r="176" spans="2:11" s="58" customFormat="1" ht="12.75">
      <c r="B176" s="59"/>
      <c r="C176" s="60"/>
      <c r="D176" s="60"/>
      <c r="E176" s="61"/>
      <c r="F176" s="60"/>
      <c r="G176" s="60"/>
      <c r="H176" s="61"/>
      <c r="I176" s="60"/>
      <c r="J176" s="60"/>
      <c r="K176" s="61"/>
    </row>
    <row r="177" spans="2:11" s="58" customFormat="1" ht="12.75">
      <c r="B177" s="59"/>
      <c r="C177" s="60"/>
      <c r="D177" s="60"/>
      <c r="E177" s="61"/>
      <c r="F177" s="60"/>
      <c r="G177" s="60"/>
      <c r="H177" s="61"/>
      <c r="I177" s="60"/>
      <c r="J177" s="60"/>
      <c r="K177" s="61"/>
    </row>
    <row r="178" spans="2:11" s="58" customFormat="1" ht="12.75">
      <c r="B178" s="59"/>
      <c r="C178" s="60"/>
      <c r="D178" s="60"/>
      <c r="E178" s="61"/>
      <c r="F178" s="60"/>
      <c r="G178" s="60"/>
      <c r="H178" s="61"/>
      <c r="I178" s="60"/>
      <c r="J178" s="60"/>
      <c r="K178" s="61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4" customFormat="1" ht="12.75">
      <c r="B312" s="62"/>
      <c r="C312" s="63"/>
      <c r="D312" s="60"/>
      <c r="E312" s="3"/>
      <c r="F312" s="63"/>
      <c r="G312" s="63"/>
      <c r="H312" s="3"/>
      <c r="I312" s="63"/>
      <c r="J312" s="60"/>
      <c r="K312" s="3"/>
    </row>
    <row r="313" spans="2:11" s="4" customFormat="1" ht="12.75">
      <c r="B313" s="62"/>
      <c r="C313" s="63"/>
      <c r="D313" s="60"/>
      <c r="E313" s="3"/>
      <c r="F313" s="63"/>
      <c r="G313" s="63"/>
      <c r="H313" s="3"/>
      <c r="I313" s="63"/>
      <c r="J313" s="60"/>
      <c r="K313" s="3"/>
    </row>
    <row r="314" spans="2:11" s="4" customFormat="1" ht="12.75">
      <c r="B314" s="62"/>
      <c r="C314" s="63"/>
      <c r="D314" s="60"/>
      <c r="E314" s="3"/>
      <c r="F314" s="63"/>
      <c r="G314" s="63"/>
      <c r="H314" s="3"/>
      <c r="I314" s="63"/>
      <c r="J314" s="60"/>
      <c r="K314" s="3"/>
    </row>
    <row r="315" spans="2:11" s="4" customFormat="1" ht="12.75">
      <c r="B315" s="62"/>
      <c r="C315" s="63"/>
      <c r="D315" s="60"/>
      <c r="E315" s="3"/>
      <c r="F315" s="63"/>
      <c r="G315" s="63"/>
      <c r="H315" s="3"/>
      <c r="I315" s="63"/>
      <c r="J315" s="60"/>
      <c r="K315" s="3"/>
    </row>
    <row r="316" spans="2:11" s="4" customFormat="1" ht="12.75">
      <c r="B316" s="62"/>
      <c r="C316" s="63"/>
      <c r="D316" s="60"/>
      <c r="E316" s="3"/>
      <c r="F316" s="63"/>
      <c r="G316" s="63"/>
      <c r="H316" s="3"/>
      <c r="I316" s="63"/>
      <c r="J316" s="60"/>
      <c r="K316" s="3"/>
    </row>
    <row r="317" spans="2:11" s="4" customFormat="1" ht="12.75">
      <c r="B317" s="62"/>
      <c r="C317" s="63"/>
      <c r="D317" s="60"/>
      <c r="E317" s="3"/>
      <c r="F317" s="63"/>
      <c r="G317" s="63"/>
      <c r="H317" s="3"/>
      <c r="I317" s="63"/>
      <c r="J317" s="60"/>
      <c r="K317" s="3"/>
    </row>
    <row r="318" spans="2:11" s="4" customFormat="1" ht="12.75">
      <c r="B318" s="62"/>
      <c r="C318" s="63"/>
      <c r="D318" s="60"/>
      <c r="E318" s="3"/>
      <c r="F318" s="63"/>
      <c r="G318" s="63"/>
      <c r="H318" s="3"/>
      <c r="I318" s="63"/>
      <c r="J318" s="60"/>
      <c r="K318" s="3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</sheetData>
  <mergeCells count="23">
    <mergeCell ref="I1:K1"/>
    <mergeCell ref="I2:K2"/>
    <mergeCell ref="I3:K3"/>
    <mergeCell ref="A95:A98"/>
    <mergeCell ref="C95:E95"/>
    <mergeCell ref="F95:H95"/>
    <mergeCell ref="I95:K95"/>
    <mergeCell ref="A65:A68"/>
    <mergeCell ref="C65:E65"/>
    <mergeCell ref="F65:H65"/>
    <mergeCell ref="I65:K65"/>
    <mergeCell ref="A50:A53"/>
    <mergeCell ref="C50:E50"/>
    <mergeCell ref="F50:H50"/>
    <mergeCell ref="I50:K50"/>
    <mergeCell ref="A31:A34"/>
    <mergeCell ref="C31:E31"/>
    <mergeCell ref="F31:H31"/>
    <mergeCell ref="I31:K31"/>
    <mergeCell ref="C6:E6"/>
    <mergeCell ref="F6:H6"/>
    <mergeCell ref="I6:K6"/>
    <mergeCell ref="A4:K4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5" max="10" man="1"/>
    <brk id="57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azarova</cp:lastModifiedBy>
  <cp:lastPrinted>2004-11-09T07:03:53Z</cp:lastPrinted>
  <dcterms:created xsi:type="dcterms:W3CDTF">2003-08-12T07:24:05Z</dcterms:created>
  <dcterms:modified xsi:type="dcterms:W3CDTF">2005-01-13T12:43:15Z</dcterms:modified>
  <cp:category/>
  <cp:version/>
  <cp:contentType/>
  <cp:contentStatus/>
</cp:coreProperties>
</file>