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<sst xmlns="http://schemas.openxmlformats.org/spreadsheetml/2006/main" count="138" uniqueCount="82">
  <si>
    <t>Додаток 4</t>
  </si>
  <si>
    <t>Потреба у коштах населених пунктів Донецької області для виконання 
місцевих програм поводження з твердими побутовими відходами</t>
  </si>
  <si>
    <t>Таблиця 1</t>
  </si>
  <si>
    <t>млн.грн.</t>
  </si>
  <si>
    <t>(млн. грн.)</t>
  </si>
  <si>
    <t>Завдання</t>
  </si>
  <si>
    <t>Найменування 
заходу</t>
  </si>
  <si>
    <t>Прогнозний обсяг фінансових ресурсів для виконання завдань на 2010-2014</t>
  </si>
  <si>
    <r>
      <t>У тому числі по роках</t>
    </r>
    <r>
      <rPr>
        <sz val="11"/>
        <color indexed="63"/>
        <rFont val="Arial Cyr"/>
        <family val="0"/>
      </rPr>
      <t>:</t>
    </r>
  </si>
  <si>
    <t>Всього</t>
  </si>
  <si>
    <t>у т.ч.</t>
  </si>
  <si>
    <t>у т.ч</t>
  </si>
  <si>
    <t xml:space="preserve">у т.ч. </t>
  </si>
  <si>
    <t>Дерджавний бюджет</t>
  </si>
  <si>
    <t xml:space="preserve">Місцеві бюджети </t>
  </si>
  <si>
    <t>Інші джерела</t>
  </si>
  <si>
    <t>Місцеві бюджети</t>
  </si>
  <si>
    <t>Таблиця 2</t>
  </si>
  <si>
    <t>Обсяг коштів на відновлення систем протипожежного 
захисту житлових будинків підвищеної поверховості та висотних</t>
  </si>
  <si>
    <t>№
п/п</t>
  </si>
  <si>
    <t>М  і  с  т  о</t>
  </si>
  <si>
    <t xml:space="preserve">Обсяг коштів 
на відновлення систем протипожежного захисту
за  інформацією міст
</t>
  </si>
  <si>
    <t xml:space="preserve">У тому числі по роках </t>
  </si>
  <si>
    <t>Авдіївка</t>
  </si>
  <si>
    <t>Горлівка</t>
  </si>
  <si>
    <t>Дебальцеве</t>
  </si>
  <si>
    <t>Донецьк</t>
  </si>
  <si>
    <t>Костянтинівка</t>
  </si>
  <si>
    <t>Краматорськ</t>
  </si>
  <si>
    <t>Макіїіка</t>
  </si>
  <si>
    <t>Маріуполь</t>
  </si>
  <si>
    <t>Слов'янськ</t>
  </si>
  <si>
    <t>Шахтарськ</t>
  </si>
  <si>
    <t>ІТОГО:</t>
  </si>
  <si>
    <t>Виконавець ПІБ, номер телефону</t>
  </si>
  <si>
    <t>Підпис</t>
  </si>
  <si>
    <t>Артемівськ</t>
  </si>
  <si>
    <t>Вугледар</t>
  </si>
  <si>
    <t>Дзержинськ</t>
  </si>
  <si>
    <t>Добропілля</t>
  </si>
  <si>
    <t>Докучаєвськ</t>
  </si>
  <si>
    <t>Дружківка</t>
  </si>
  <si>
    <t>Єнакієве</t>
  </si>
  <si>
    <t>Жданівка</t>
  </si>
  <si>
    <t>Кіровське</t>
  </si>
  <si>
    <t>Красноармійськ</t>
  </si>
  <si>
    <t>Макіївка</t>
  </si>
  <si>
    <t>Новогродівка</t>
  </si>
  <si>
    <t>Слов"янськ</t>
  </si>
  <si>
    <t>Сніжне</t>
  </si>
  <si>
    <t>Торез</t>
  </si>
  <si>
    <t>Ясинувата</t>
  </si>
  <si>
    <t>Райони</t>
  </si>
  <si>
    <t>Амвросіївський</t>
  </si>
  <si>
    <t xml:space="preserve">Артемівський </t>
  </si>
  <si>
    <t>Волноваський</t>
  </si>
  <si>
    <t>Володарський</t>
  </si>
  <si>
    <t>Добропільський</t>
  </si>
  <si>
    <t>Костянтинівський</t>
  </si>
  <si>
    <t>Красноармійський</t>
  </si>
  <si>
    <t>Мар"їнський</t>
  </si>
  <si>
    <t>Новоазовський</t>
  </si>
  <si>
    <t>Першотравневий</t>
  </si>
  <si>
    <t>Слов"янський</t>
  </si>
  <si>
    <t>Тельманівський</t>
  </si>
  <si>
    <t>Шахтарський</t>
  </si>
  <si>
    <t>Ясинуватський</t>
  </si>
  <si>
    <t>№№</t>
  </si>
  <si>
    <t>Міста та райони</t>
  </si>
  <si>
    <t>Всього по містах</t>
  </si>
  <si>
    <t>Всьго по районах</t>
  </si>
  <si>
    <t>Всього по області</t>
  </si>
  <si>
    <t xml:space="preserve">Прогнозний обсяг фінансових ресурсів для виконання завдань </t>
  </si>
  <si>
    <t xml:space="preserve">                                                                          Реалізація заходів стратегічного плану управління твердими побутовими відходами</t>
  </si>
  <si>
    <t>Додаток 21</t>
  </si>
  <si>
    <t>Кр. Лиман</t>
  </si>
  <si>
    <t>Селидове</t>
  </si>
  <si>
    <t>Харцизьк</t>
  </si>
  <si>
    <t>В.Новосілківський</t>
  </si>
  <si>
    <t>Олександрівський</t>
  </si>
  <si>
    <t>Старобешівський</t>
  </si>
  <si>
    <t>Димитрів</t>
  </si>
</sst>
</file>

<file path=xl/styles.xml><?xml version="1.0" encoding="utf-8"?>
<styleSheet xmlns="http://schemas.openxmlformats.org/spreadsheetml/2006/main">
  <numFmts count="27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_ ;[Red]\-#,##0.0\ "/>
    <numFmt numFmtId="181" formatCode="0.0"/>
    <numFmt numFmtId="182" formatCode="0.000"/>
  </numFmts>
  <fonts count="47">
    <font>
      <sz val="10"/>
      <name val="Arial Cyr"/>
      <family val="0"/>
    </font>
    <font>
      <sz val="11"/>
      <color indexed="63"/>
      <name val="Times New Roman"/>
      <family val="0"/>
    </font>
    <font>
      <b/>
      <sz val="11"/>
      <color indexed="63"/>
      <name val="Times New Roman"/>
      <family val="0"/>
    </font>
    <font>
      <b/>
      <sz val="14"/>
      <color indexed="63"/>
      <name val="Times New Roman"/>
      <family val="1"/>
    </font>
    <font>
      <sz val="11"/>
      <color indexed="63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63"/>
      <name val="Times New Roman"/>
      <family val="0"/>
    </font>
    <font>
      <sz val="12"/>
      <color indexed="63"/>
      <name val="Times New Roman"/>
      <family val="0"/>
    </font>
    <font>
      <sz val="8"/>
      <name val="Arial Cyr"/>
      <family val="0"/>
    </font>
    <font>
      <sz val="11"/>
      <name val="Times New Roman"/>
      <family val="1"/>
    </font>
    <font>
      <sz val="9"/>
      <color indexed="63"/>
      <name val="Times New Roman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180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180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180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181" fontId="2" fillId="0" borderId="0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81" fontId="1" fillId="0" borderId="0" xfId="0" applyNumberFormat="1" applyFont="1" applyBorder="1" applyAlignment="1">
      <alignment horizontal="center" vertical="top"/>
    </xf>
    <xf numFmtId="0" fontId="5" fillId="0" borderId="18" xfId="0" applyFont="1" applyBorder="1" applyAlignment="1">
      <alignment/>
    </xf>
    <xf numFmtId="0" fontId="5" fillId="0" borderId="19" xfId="0" applyFont="1" applyFill="1" applyBorder="1" applyAlignment="1">
      <alignment/>
    </xf>
    <xf numFmtId="181" fontId="5" fillId="0" borderId="19" xfId="0" applyNumberFormat="1" applyFont="1" applyBorder="1" applyAlignment="1">
      <alignment horizontal="center"/>
    </xf>
    <xf numFmtId="181" fontId="5" fillId="0" borderId="20" xfId="0" applyNumberFormat="1" applyFont="1" applyBorder="1" applyAlignment="1">
      <alignment horizontal="center"/>
    </xf>
    <xf numFmtId="181" fontId="5" fillId="0" borderId="21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181" fontId="5" fillId="0" borderId="22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181" fontId="2" fillId="0" borderId="0" xfId="0" applyNumberFormat="1" applyFont="1" applyBorder="1" applyAlignment="1">
      <alignment horizontal="center"/>
    </xf>
    <xf numFmtId="181" fontId="1" fillId="0" borderId="0" xfId="0" applyNumberFormat="1" applyFont="1" applyBorder="1" applyAlignment="1">
      <alignment horizontal="center" vertical="center"/>
    </xf>
    <xf numFmtId="181" fontId="5" fillId="0" borderId="19" xfId="0" applyNumberFormat="1" applyFont="1" applyBorder="1" applyAlignment="1">
      <alignment/>
    </xf>
    <xf numFmtId="181" fontId="5" fillId="0" borderId="22" xfId="0" applyNumberFormat="1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180" fontId="7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182" fontId="1" fillId="0" borderId="19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181" fontId="1" fillId="0" borderId="20" xfId="0" applyNumberFormat="1" applyFont="1" applyBorder="1" applyAlignment="1">
      <alignment horizontal="center"/>
    </xf>
    <xf numFmtId="181" fontId="1" fillId="0" borderId="23" xfId="0" applyNumberFormat="1" applyFont="1" applyBorder="1" applyAlignment="1">
      <alignment horizontal="center"/>
    </xf>
    <xf numFmtId="182" fontId="1" fillId="0" borderId="19" xfId="0" applyNumberFormat="1" applyFont="1" applyBorder="1" applyAlignment="1">
      <alignment horizontal="center"/>
    </xf>
    <xf numFmtId="181" fontId="1" fillId="0" borderId="20" xfId="0" applyNumberFormat="1" applyFont="1" applyBorder="1" applyAlignment="1">
      <alignment horizont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2" fontId="2" fillId="0" borderId="24" xfId="0" applyNumberFormat="1" applyFont="1" applyBorder="1" applyAlignment="1">
      <alignment horizont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182" fontId="0" fillId="0" borderId="20" xfId="0" applyNumberFormat="1" applyFont="1" applyBorder="1" applyAlignment="1">
      <alignment horizontal="center" wrapText="1"/>
    </xf>
    <xf numFmtId="182" fontId="1" fillId="0" borderId="20" xfId="0" applyNumberFormat="1" applyFont="1" applyBorder="1" applyAlignment="1">
      <alignment horizontal="center" vertical="center" wrapText="1"/>
    </xf>
    <xf numFmtId="182" fontId="1" fillId="0" borderId="20" xfId="0" applyNumberFormat="1" applyFont="1" applyBorder="1" applyAlignment="1">
      <alignment horizontal="center"/>
    </xf>
    <xf numFmtId="182" fontId="1" fillId="0" borderId="29" xfId="0" applyNumberFormat="1" applyFont="1" applyBorder="1" applyAlignment="1">
      <alignment horizontal="center"/>
    </xf>
    <xf numFmtId="182" fontId="0" fillId="0" borderId="19" xfId="0" applyNumberFormat="1" applyFont="1" applyBorder="1" applyAlignment="1">
      <alignment horizontal="center" wrapText="1"/>
    </xf>
    <xf numFmtId="182" fontId="1" fillId="0" borderId="19" xfId="0" applyNumberFormat="1" applyFont="1" applyBorder="1" applyAlignment="1">
      <alignment horizontal="center" vertical="center" wrapText="1"/>
    </xf>
    <xf numFmtId="182" fontId="1" fillId="0" borderId="30" xfId="0" applyNumberFormat="1" applyFont="1" applyBorder="1" applyAlignment="1">
      <alignment horizontal="center"/>
    </xf>
    <xf numFmtId="182" fontId="8" fillId="0" borderId="19" xfId="0" applyNumberFormat="1" applyFont="1" applyBorder="1" applyAlignment="1">
      <alignment horizontal="center"/>
    </xf>
    <xf numFmtId="182" fontId="0" fillId="0" borderId="27" xfId="0" applyNumberFormat="1" applyFont="1" applyBorder="1" applyAlignment="1">
      <alignment horizontal="center" wrapText="1"/>
    </xf>
    <xf numFmtId="182" fontId="1" fillId="0" borderId="27" xfId="0" applyNumberFormat="1" applyFont="1" applyBorder="1" applyAlignment="1">
      <alignment horizontal="center"/>
    </xf>
    <xf numFmtId="182" fontId="1" fillId="0" borderId="27" xfId="0" applyNumberFormat="1" applyFont="1" applyBorder="1" applyAlignment="1">
      <alignment horizontal="center" vertical="center" wrapText="1"/>
    </xf>
    <xf numFmtId="182" fontId="1" fillId="0" borderId="31" xfId="0" applyNumberFormat="1" applyFont="1" applyBorder="1" applyAlignment="1">
      <alignment horizontal="center"/>
    </xf>
    <xf numFmtId="182" fontId="2" fillId="0" borderId="23" xfId="0" applyNumberFormat="1" applyFont="1" applyBorder="1" applyAlignment="1">
      <alignment horizontal="center"/>
    </xf>
    <xf numFmtId="182" fontId="0" fillId="0" borderId="23" xfId="0" applyNumberFormat="1" applyFont="1" applyBorder="1" applyAlignment="1">
      <alignment horizontal="center" wrapText="1"/>
    </xf>
    <xf numFmtId="182" fontId="1" fillId="0" borderId="23" xfId="0" applyNumberFormat="1" applyFont="1" applyBorder="1" applyAlignment="1">
      <alignment horizontal="center"/>
    </xf>
    <xf numFmtId="182" fontId="1" fillId="0" borderId="23" xfId="0" applyNumberFormat="1" applyFont="1" applyBorder="1" applyAlignment="1">
      <alignment horizontal="center" vertical="center" wrapText="1"/>
    </xf>
    <xf numFmtId="182" fontId="1" fillId="0" borderId="17" xfId="0" applyNumberFormat="1" applyFont="1" applyBorder="1" applyAlignment="1">
      <alignment horizontal="center"/>
    </xf>
    <xf numFmtId="182" fontId="2" fillId="0" borderId="23" xfId="0" applyNumberFormat="1" applyFont="1" applyBorder="1" applyAlignment="1">
      <alignment horizontal="center"/>
    </xf>
    <xf numFmtId="182" fontId="2" fillId="0" borderId="32" xfId="0" applyNumberFormat="1" applyFont="1" applyBorder="1" applyAlignment="1">
      <alignment horizontal="center"/>
    </xf>
    <xf numFmtId="181" fontId="1" fillId="0" borderId="33" xfId="0" applyNumberFormat="1" applyFont="1" applyBorder="1" applyAlignment="1">
      <alignment horizontal="center"/>
    </xf>
    <xf numFmtId="181" fontId="2" fillId="0" borderId="15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182" fontId="2" fillId="0" borderId="32" xfId="0" applyNumberFormat="1" applyFont="1" applyBorder="1" applyAlignment="1">
      <alignment horizontal="center"/>
    </xf>
    <xf numFmtId="181" fontId="1" fillId="0" borderId="33" xfId="0" applyNumberFormat="1" applyFont="1" applyBorder="1" applyAlignment="1">
      <alignment horizontal="center" wrapText="1"/>
    </xf>
    <xf numFmtId="181" fontId="2" fillId="0" borderId="17" xfId="0" applyNumberFormat="1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2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1" fillId="0" borderId="2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37" xfId="0" applyBorder="1" applyAlignment="1">
      <alignment/>
    </xf>
    <xf numFmtId="0" fontId="1" fillId="0" borderId="22" xfId="0" applyFont="1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5" fillId="0" borderId="40" xfId="0" applyFont="1" applyBorder="1" applyAlignment="1">
      <alignment horizontal="center" wrapText="1"/>
    </xf>
    <xf numFmtId="0" fontId="5" fillId="0" borderId="41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0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0" fillId="0" borderId="43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0" xfId="0" applyBorder="1" applyAlignment="1">
      <alignment/>
    </xf>
    <xf numFmtId="0" fontId="0" fillId="0" borderId="51" xfId="0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/>
    </xf>
    <xf numFmtId="0" fontId="1" fillId="0" borderId="19" xfId="0" applyFont="1" applyBorder="1" applyAlignment="1">
      <alignment horizontal="center"/>
    </xf>
    <xf numFmtId="2" fontId="0" fillId="0" borderId="21" xfId="0" applyNumberFormat="1" applyBorder="1" applyAlignment="1">
      <alignment horizontal="center" vertical="center" wrapText="1"/>
    </xf>
    <xf numFmtId="2" fontId="0" fillId="0" borderId="38" xfId="0" applyNumberFormat="1" applyBorder="1" applyAlignment="1">
      <alignment horizontal="center" vertical="center" wrapText="1"/>
    </xf>
    <xf numFmtId="2" fontId="0" fillId="0" borderId="39" xfId="0" applyNumberFormat="1" applyBorder="1" applyAlignment="1">
      <alignment horizontal="center" vertical="center" wrapText="1"/>
    </xf>
    <xf numFmtId="1" fontId="12" fillId="0" borderId="19" xfId="0" applyNumberFormat="1" applyFont="1" applyBorder="1" applyAlignment="1">
      <alignment horizontal="center" wrapText="1"/>
    </xf>
    <xf numFmtId="1" fontId="12" fillId="0" borderId="19" xfId="0" applyNumberFormat="1" applyFont="1" applyBorder="1" applyAlignment="1">
      <alignment/>
    </xf>
    <xf numFmtId="1" fontId="2" fillId="0" borderId="19" xfId="0" applyNumberFormat="1" applyFont="1" applyBorder="1" applyAlignment="1">
      <alignment horizontal="center"/>
    </xf>
    <xf numFmtId="1" fontId="12" fillId="0" borderId="30" xfId="0" applyNumberFormat="1" applyFont="1" applyBorder="1" applyAlignment="1">
      <alignment/>
    </xf>
    <xf numFmtId="2" fontId="1" fillId="0" borderId="19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2" fontId="0" fillId="0" borderId="34" xfId="0" applyNumberFormat="1" applyBorder="1" applyAlignment="1">
      <alignment horizontal="center" vertical="center" wrapText="1"/>
    </xf>
    <xf numFmtId="2" fontId="0" fillId="0" borderId="35" xfId="0" applyNumberFormat="1" applyBorder="1" applyAlignment="1">
      <alignment horizontal="center" vertical="center" wrapText="1"/>
    </xf>
    <xf numFmtId="2" fontId="0" fillId="0" borderId="36" xfId="0" applyNumberForma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2" fontId="0" fillId="0" borderId="37" xfId="0" applyNumberForma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2" fontId="11" fillId="0" borderId="47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top" wrapText="1"/>
    </xf>
    <xf numFmtId="2" fontId="0" fillId="0" borderId="13" xfId="0" applyNumberFormat="1" applyBorder="1" applyAlignment="1">
      <alignment/>
    </xf>
    <xf numFmtId="2" fontId="0" fillId="0" borderId="49" xfId="0" applyNumberFormat="1" applyBorder="1" applyAlignment="1">
      <alignment/>
    </xf>
    <xf numFmtId="2" fontId="0" fillId="0" borderId="5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51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375" style="1" bestFit="1" customWidth="1"/>
    <col min="2" max="2" width="15.875" style="1" customWidth="1"/>
    <col min="3" max="3" width="10.625" style="2" customWidth="1"/>
    <col min="4" max="4" width="7.00390625" style="2" customWidth="1"/>
    <col min="5" max="5" width="8.75390625" style="2" customWidth="1"/>
    <col min="6" max="6" width="7.625" style="2" customWidth="1"/>
    <col min="7" max="7" width="6.875" style="2" customWidth="1"/>
    <col min="8" max="8" width="7.125" style="2" customWidth="1"/>
    <col min="9" max="9" width="8.00390625" style="2" customWidth="1"/>
    <col min="10" max="10" width="6.625" style="2" customWidth="1"/>
    <col min="11" max="12" width="6.75390625" style="2" customWidth="1"/>
    <col min="13" max="13" width="8.625" style="2" customWidth="1"/>
    <col min="14" max="14" width="7.875" style="2" customWidth="1"/>
    <col min="15" max="15" width="6.75390625" style="2" customWidth="1"/>
    <col min="16" max="16" width="7.25390625" style="2" customWidth="1"/>
    <col min="17" max="17" width="8.375" style="2" customWidth="1"/>
    <col min="18" max="18" width="10.625" style="2" hidden="1" customWidth="1"/>
    <col min="19" max="19" width="7.625" style="2" customWidth="1"/>
    <col min="20" max="20" width="8.25390625" style="3" customWidth="1"/>
    <col min="21" max="21" width="6.75390625" style="3" customWidth="1"/>
    <col min="22" max="22" width="9.00390625" style="3" customWidth="1"/>
    <col min="23" max="23" width="9.125" style="3" customWidth="1"/>
    <col min="24" max="24" width="8.875" style="3" customWidth="1"/>
    <col min="25" max="16384" width="9.125" style="3" customWidth="1"/>
  </cols>
  <sheetData>
    <row r="1" ht="15">
      <c r="W1" s="3" t="s">
        <v>0</v>
      </c>
    </row>
    <row r="2" spans="1:19" ht="36.75" customHeight="1">
      <c r="A2" s="134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5"/>
    </row>
    <row r="3" spans="1:19" ht="15">
      <c r="A3" s="3"/>
      <c r="B3" s="4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7:18" ht="19.5" thickBot="1">
      <c r="Q4" s="6" t="s">
        <v>3</v>
      </c>
      <c r="R4" s="2" t="s">
        <v>4</v>
      </c>
    </row>
    <row r="5" spans="1:24" ht="15" customHeight="1">
      <c r="A5" s="136" t="s">
        <v>5</v>
      </c>
      <c r="B5" s="140" t="s">
        <v>6</v>
      </c>
      <c r="C5" s="144" t="s">
        <v>7</v>
      </c>
      <c r="D5" s="147" t="s">
        <v>8</v>
      </c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9"/>
    </row>
    <row r="6" spans="1:24" ht="15">
      <c r="A6" s="137"/>
      <c r="B6" s="141"/>
      <c r="C6" s="145"/>
      <c r="D6" s="150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2"/>
    </row>
    <row r="7" spans="1:24" ht="30" customHeight="1">
      <c r="A7" s="137"/>
      <c r="B7" s="141"/>
      <c r="C7" s="145"/>
      <c r="D7" s="153">
        <v>2010</v>
      </c>
      <c r="E7" s="154"/>
      <c r="F7" s="154"/>
      <c r="G7" s="154"/>
      <c r="H7" s="153">
        <v>2011</v>
      </c>
      <c r="I7" s="154"/>
      <c r="J7" s="154"/>
      <c r="K7" s="154"/>
      <c r="L7" s="153">
        <v>2012</v>
      </c>
      <c r="M7" s="154"/>
      <c r="N7" s="154"/>
      <c r="O7" s="154"/>
      <c r="P7" s="153">
        <v>2013</v>
      </c>
      <c r="Q7" s="154"/>
      <c r="R7" s="154"/>
      <c r="S7" s="154"/>
      <c r="T7" s="154"/>
      <c r="U7" s="155">
        <v>2014</v>
      </c>
      <c r="V7" s="154"/>
      <c r="W7" s="154"/>
      <c r="X7" s="154"/>
    </row>
    <row r="8" spans="1:24" ht="30" customHeight="1">
      <c r="A8" s="138"/>
      <c r="B8" s="142"/>
      <c r="C8" s="145"/>
      <c r="D8" s="116" t="s">
        <v>9</v>
      </c>
      <c r="E8" s="124" t="s">
        <v>10</v>
      </c>
      <c r="F8" s="108"/>
      <c r="G8" s="125"/>
      <c r="H8" s="116" t="s">
        <v>9</v>
      </c>
      <c r="I8" s="113" t="s">
        <v>11</v>
      </c>
      <c r="J8" s="114"/>
      <c r="K8" s="115"/>
      <c r="L8" s="111" t="s">
        <v>9</v>
      </c>
      <c r="M8" s="113" t="s">
        <v>12</v>
      </c>
      <c r="N8" s="114"/>
      <c r="O8" s="115"/>
      <c r="P8" s="116" t="s">
        <v>9</v>
      </c>
      <c r="Q8" s="118" t="s">
        <v>12</v>
      </c>
      <c r="R8" s="119"/>
      <c r="S8" s="119"/>
      <c r="T8" s="120"/>
      <c r="U8" s="111" t="s">
        <v>9</v>
      </c>
      <c r="V8" s="107" t="s">
        <v>10</v>
      </c>
      <c r="W8" s="108"/>
      <c r="X8" s="109"/>
    </row>
    <row r="9" spans="1:24" ht="74.25" customHeight="1" thickBot="1">
      <c r="A9" s="139"/>
      <c r="B9" s="143"/>
      <c r="C9" s="146"/>
      <c r="D9" s="123"/>
      <c r="E9" s="7" t="s">
        <v>13</v>
      </c>
      <c r="F9" s="7" t="s">
        <v>14</v>
      </c>
      <c r="G9" s="7" t="s">
        <v>15</v>
      </c>
      <c r="H9" s="117"/>
      <c r="I9" s="8" t="s">
        <v>13</v>
      </c>
      <c r="J9" s="7" t="s">
        <v>14</v>
      </c>
      <c r="K9" s="7" t="s">
        <v>15</v>
      </c>
      <c r="L9" s="112"/>
      <c r="M9" s="8" t="s">
        <v>13</v>
      </c>
      <c r="N9" s="7" t="s">
        <v>14</v>
      </c>
      <c r="O9" s="7" t="s">
        <v>15</v>
      </c>
      <c r="P9" s="117"/>
      <c r="Q9" s="8" t="s">
        <v>13</v>
      </c>
      <c r="R9" s="7" t="s">
        <v>14</v>
      </c>
      <c r="S9" s="7" t="s">
        <v>16</v>
      </c>
      <c r="T9" s="9" t="s">
        <v>15</v>
      </c>
      <c r="U9" s="122"/>
      <c r="V9" s="8" t="s">
        <v>13</v>
      </c>
      <c r="W9" s="7" t="s">
        <v>14</v>
      </c>
      <c r="X9" s="10" t="s">
        <v>15</v>
      </c>
    </row>
    <row r="10" spans="3:24" ht="15">
      <c r="C10" s="11"/>
      <c r="D10" s="12"/>
      <c r="E10" s="12"/>
      <c r="F10" s="12"/>
      <c r="G10" s="12"/>
      <c r="H10" s="13"/>
      <c r="I10" s="13"/>
      <c r="J10" s="13"/>
      <c r="K10" s="13"/>
      <c r="L10" s="14"/>
      <c r="M10" s="13"/>
      <c r="N10" s="13"/>
      <c r="O10" s="13"/>
      <c r="P10" s="13"/>
      <c r="R10" s="13"/>
      <c r="S10" s="13"/>
      <c r="T10" s="15"/>
      <c r="U10" s="15"/>
      <c r="V10" s="15"/>
      <c r="W10" s="15"/>
      <c r="X10" s="15"/>
    </row>
    <row r="11" spans="1:24" ht="15">
      <c r="A11" s="16"/>
      <c r="B11" s="17"/>
      <c r="C11" s="18"/>
      <c r="D11" s="18"/>
      <c r="E11" s="19"/>
      <c r="F11" s="19"/>
      <c r="G11" s="19"/>
      <c r="H11" s="19"/>
      <c r="I11" s="19"/>
      <c r="J11" s="19"/>
      <c r="K11" s="19"/>
      <c r="L11" s="20"/>
      <c r="M11" s="19"/>
      <c r="N11" s="19"/>
      <c r="O11" s="19"/>
      <c r="P11" s="19"/>
      <c r="Q11" s="19"/>
      <c r="R11" s="19"/>
      <c r="S11" s="19"/>
      <c r="U11" s="15"/>
      <c r="V11" s="15"/>
      <c r="W11" s="15"/>
      <c r="X11" s="15"/>
    </row>
    <row r="12" spans="1:24" ht="15">
      <c r="A12" s="3"/>
      <c r="B12" s="21" t="s">
        <v>17</v>
      </c>
      <c r="C12" s="18"/>
      <c r="D12" s="18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5"/>
      <c r="U12" s="15"/>
      <c r="V12" s="15"/>
      <c r="W12" s="15"/>
      <c r="X12" s="15"/>
    </row>
    <row r="13" spans="1:24" ht="15">
      <c r="A13" s="16"/>
      <c r="B13" s="22"/>
      <c r="C13" s="18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5"/>
      <c r="U13" s="15"/>
      <c r="V13" s="15"/>
      <c r="W13" s="15"/>
      <c r="X13" s="15"/>
    </row>
    <row r="14" spans="1:24" ht="15.75" customHeight="1">
      <c r="A14" s="23"/>
      <c r="B14" s="3"/>
      <c r="C14" s="24"/>
      <c r="D14" s="24"/>
      <c r="E14" s="24"/>
      <c r="F14" s="24"/>
      <c r="G14" s="23"/>
      <c r="H14" s="110" t="s">
        <v>18</v>
      </c>
      <c r="I14" s="110"/>
      <c r="J14" s="110"/>
      <c r="K14" s="110"/>
      <c r="L14" s="110"/>
      <c r="M14" s="110"/>
      <c r="N14" s="25"/>
      <c r="O14" s="25"/>
      <c r="P14" s="25"/>
      <c r="Q14" s="25"/>
      <c r="R14" s="25"/>
      <c r="S14" s="25"/>
      <c r="T14" s="15"/>
      <c r="U14" s="15"/>
      <c r="V14" s="15"/>
      <c r="W14" s="15"/>
      <c r="X14" s="15"/>
    </row>
    <row r="15" spans="1:24" ht="16.5" thickBot="1">
      <c r="A15" s="23"/>
      <c r="B15" s="23"/>
      <c r="C15" s="23"/>
      <c r="D15" s="23"/>
      <c r="E15" s="23"/>
      <c r="F15" s="23"/>
      <c r="G15" s="23" t="s">
        <v>3</v>
      </c>
      <c r="H15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  <c r="U15" s="15"/>
      <c r="V15" s="15"/>
      <c r="W15" s="15"/>
      <c r="X15" s="15"/>
    </row>
    <row r="16" spans="1:24" ht="15" customHeight="1" thickBot="1">
      <c r="A16" s="126" t="s">
        <v>19</v>
      </c>
      <c r="B16" s="128" t="s">
        <v>20</v>
      </c>
      <c r="C16" s="129" t="s">
        <v>21</v>
      </c>
      <c r="D16" s="131" t="s">
        <v>22</v>
      </c>
      <c r="E16" s="132"/>
      <c r="F16" s="132"/>
      <c r="G16" s="132"/>
      <c r="H16" s="133"/>
      <c r="I16" s="26"/>
      <c r="J16" s="26"/>
      <c r="K16" s="26"/>
      <c r="L16" s="26"/>
      <c r="M16" s="26"/>
      <c r="N16" s="26"/>
      <c r="O16" s="26"/>
      <c r="P16" s="26"/>
      <c r="Q16" s="26"/>
      <c r="R16" s="27"/>
      <c r="S16" s="27"/>
      <c r="T16" s="15"/>
      <c r="U16" s="15"/>
      <c r="V16" s="15"/>
      <c r="W16" s="15"/>
      <c r="X16" s="15"/>
    </row>
    <row r="17" spans="1:24" ht="16.5" thickBot="1">
      <c r="A17" s="127"/>
      <c r="B17" s="127"/>
      <c r="C17" s="130"/>
      <c r="D17" s="28">
        <v>2010</v>
      </c>
      <c r="E17" s="29">
        <v>2011</v>
      </c>
      <c r="F17" s="30">
        <v>2012</v>
      </c>
      <c r="G17" s="28">
        <v>2013</v>
      </c>
      <c r="H17" s="31">
        <v>2014</v>
      </c>
      <c r="I17" s="19"/>
      <c r="J17" s="19"/>
      <c r="K17" s="19"/>
      <c r="L17" s="19"/>
      <c r="M17" s="19"/>
      <c r="N17" s="19"/>
      <c r="O17" s="19"/>
      <c r="P17" s="19"/>
      <c r="Q17" s="19"/>
      <c r="R17" s="32"/>
      <c r="S17" s="32"/>
      <c r="T17" s="15"/>
      <c r="U17" s="15"/>
      <c r="V17" s="15"/>
      <c r="W17" s="15"/>
      <c r="X17" s="15"/>
    </row>
    <row r="18" spans="1:24" ht="15.75">
      <c r="A18" s="33">
        <v>1</v>
      </c>
      <c r="B18" s="34" t="s">
        <v>23</v>
      </c>
      <c r="C18" s="35"/>
      <c r="D18" s="36"/>
      <c r="E18" s="36"/>
      <c r="F18" s="36"/>
      <c r="G18" s="37"/>
      <c r="H18" s="38"/>
      <c r="I18" s="19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15"/>
      <c r="U18" s="15"/>
      <c r="V18" s="15"/>
      <c r="W18" s="15"/>
      <c r="X18" s="15"/>
    </row>
    <row r="19" spans="1:24" ht="15" customHeight="1">
      <c r="A19" s="33">
        <v>2</v>
      </c>
      <c r="B19" s="34" t="s">
        <v>24</v>
      </c>
      <c r="C19" s="35"/>
      <c r="D19" s="35"/>
      <c r="E19" s="35"/>
      <c r="F19" s="35"/>
      <c r="G19" s="39"/>
      <c r="H19" s="40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15"/>
      <c r="U19" s="15"/>
      <c r="V19" s="15"/>
      <c r="W19" s="15"/>
      <c r="X19" s="15"/>
    </row>
    <row r="20" spans="1:24" ht="15.75">
      <c r="A20" s="33">
        <v>3</v>
      </c>
      <c r="B20" s="34" t="s">
        <v>25</v>
      </c>
      <c r="C20" s="35"/>
      <c r="D20" s="35"/>
      <c r="E20" s="35"/>
      <c r="F20" s="35"/>
      <c r="G20" s="39"/>
      <c r="H20" s="40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5"/>
      <c r="U20" s="15"/>
      <c r="V20" s="15"/>
      <c r="W20" s="15"/>
      <c r="X20" s="15"/>
    </row>
    <row r="21" spans="1:24" ht="15.75">
      <c r="A21" s="33">
        <v>4</v>
      </c>
      <c r="B21" s="34" t="s">
        <v>26</v>
      </c>
      <c r="C21" s="35"/>
      <c r="D21" s="35"/>
      <c r="E21" s="35"/>
      <c r="F21" s="35"/>
      <c r="G21" s="39"/>
      <c r="H21" s="40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15"/>
      <c r="U21" s="15"/>
      <c r="V21" s="15"/>
      <c r="W21" s="15"/>
      <c r="X21" s="15"/>
    </row>
    <row r="22" spans="1:24" ht="15.75">
      <c r="A22" s="33">
        <v>5</v>
      </c>
      <c r="B22" s="34" t="s">
        <v>27</v>
      </c>
      <c r="C22" s="35"/>
      <c r="D22" s="35"/>
      <c r="E22" s="43"/>
      <c r="F22" s="43"/>
      <c r="G22" s="44"/>
      <c r="H22" s="40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15"/>
      <c r="U22" s="15"/>
      <c r="V22" s="15"/>
      <c r="W22" s="15"/>
      <c r="X22" s="15"/>
    </row>
    <row r="23" spans="1:24" ht="15.75">
      <c r="A23" s="33">
        <v>6</v>
      </c>
      <c r="B23" s="34" t="s">
        <v>28</v>
      </c>
      <c r="C23" s="35"/>
      <c r="D23" s="35"/>
      <c r="E23" s="35"/>
      <c r="F23" s="35"/>
      <c r="G23" s="39"/>
      <c r="H23" s="40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5"/>
      <c r="U23" s="15"/>
      <c r="V23" s="15"/>
      <c r="W23" s="15"/>
      <c r="X23" s="15"/>
    </row>
    <row r="24" spans="1:24" ht="15.75">
      <c r="A24" s="33">
        <v>7</v>
      </c>
      <c r="B24" s="34" t="s">
        <v>29</v>
      </c>
      <c r="C24" s="35"/>
      <c r="D24" s="35"/>
      <c r="E24" s="35"/>
      <c r="F24" s="35"/>
      <c r="G24" s="39"/>
      <c r="H24" s="40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5"/>
      <c r="U24" s="15"/>
      <c r="V24" s="15"/>
      <c r="W24" s="15"/>
      <c r="X24" s="15"/>
    </row>
    <row r="25" spans="1:24" ht="15.75">
      <c r="A25" s="33">
        <v>8</v>
      </c>
      <c r="B25" s="34" t="s">
        <v>30</v>
      </c>
      <c r="C25" s="35"/>
      <c r="D25" s="35"/>
      <c r="E25" s="35"/>
      <c r="F25" s="35"/>
      <c r="G25" s="39"/>
      <c r="H25" s="40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5"/>
      <c r="U25" s="15"/>
      <c r="V25" s="15"/>
      <c r="W25" s="15"/>
      <c r="X25" s="15"/>
    </row>
    <row r="26" spans="1:24" ht="15.75">
      <c r="A26" s="33">
        <v>9</v>
      </c>
      <c r="B26" s="34" t="s">
        <v>31</v>
      </c>
      <c r="C26" s="35"/>
      <c r="D26" s="35"/>
      <c r="E26" s="35"/>
      <c r="F26" s="35"/>
      <c r="G26" s="39"/>
      <c r="H26" s="40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5"/>
      <c r="U26" s="15"/>
      <c r="V26" s="15"/>
      <c r="W26" s="15"/>
      <c r="X26" s="15"/>
    </row>
    <row r="27" spans="1:24" ht="15.75">
      <c r="A27" s="33">
        <v>10</v>
      </c>
      <c r="B27" s="34" t="s">
        <v>32</v>
      </c>
      <c r="C27" s="35"/>
      <c r="D27" s="35"/>
      <c r="E27" s="35"/>
      <c r="F27" s="35"/>
      <c r="G27" s="39"/>
      <c r="H27" s="40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5"/>
      <c r="U27" s="15"/>
      <c r="V27" s="15"/>
      <c r="W27" s="15"/>
      <c r="X27" s="15"/>
    </row>
    <row r="28" spans="1:24" ht="15.75">
      <c r="A28" s="33"/>
      <c r="B28" s="34" t="s">
        <v>33</v>
      </c>
      <c r="C28" s="35"/>
      <c r="D28" s="35"/>
      <c r="E28" s="35"/>
      <c r="F28" s="35"/>
      <c r="G28" s="39"/>
      <c r="H28" s="40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5"/>
      <c r="U28" s="15"/>
      <c r="V28" s="15"/>
      <c r="W28" s="15"/>
      <c r="X28" s="15"/>
    </row>
    <row r="29" spans="1:24" ht="15">
      <c r="A29" s="45"/>
      <c r="B29" s="22"/>
      <c r="C29" s="18"/>
      <c r="D29" s="18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5"/>
      <c r="U29" s="15"/>
      <c r="V29" s="15"/>
      <c r="W29" s="15"/>
      <c r="X29" s="15"/>
    </row>
    <row r="30" spans="1:24" ht="15">
      <c r="A30" s="45"/>
      <c r="B30" s="22"/>
      <c r="C30" s="18"/>
      <c r="D30" s="18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5"/>
      <c r="U30" s="15"/>
      <c r="V30" s="15"/>
      <c r="W30" s="15"/>
      <c r="X30" s="15"/>
    </row>
    <row r="31" spans="1:24" ht="15">
      <c r="A31" s="45"/>
      <c r="B31" s="22"/>
      <c r="C31" s="18"/>
      <c r="D31" s="18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5"/>
      <c r="U31" s="15"/>
      <c r="V31" s="15"/>
      <c r="W31" s="15"/>
      <c r="X31" s="15"/>
    </row>
    <row r="32" spans="1:24" ht="15">
      <c r="A32" s="45"/>
      <c r="B32" s="46"/>
      <c r="C32" s="47"/>
      <c r="D32" s="47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47"/>
      <c r="S32" s="47"/>
      <c r="T32" s="15"/>
      <c r="U32" s="15"/>
      <c r="V32" s="15"/>
      <c r="W32" s="15"/>
      <c r="X32" s="15"/>
    </row>
    <row r="33" spans="1:24" ht="15">
      <c r="A33" s="45"/>
      <c r="B33" s="46"/>
      <c r="C33" s="47"/>
      <c r="D33" s="47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47"/>
      <c r="S33" s="47"/>
      <c r="T33" s="15"/>
      <c r="U33" s="15"/>
      <c r="V33" s="15"/>
      <c r="W33" s="15"/>
      <c r="X33" s="15"/>
    </row>
    <row r="34" spans="1:24" ht="15">
      <c r="A34" s="45"/>
      <c r="B34" s="46"/>
      <c r="C34" s="47"/>
      <c r="D34" s="47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47"/>
      <c r="S34" s="47"/>
      <c r="T34" s="15"/>
      <c r="U34" s="15"/>
      <c r="V34" s="15"/>
      <c r="W34" s="15"/>
      <c r="X34" s="15"/>
    </row>
    <row r="35" spans="2:24" ht="17.25" customHeight="1">
      <c r="B35" s="48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15"/>
      <c r="U35" s="15"/>
      <c r="V35" s="15"/>
      <c r="W35" s="15"/>
      <c r="X35" s="15"/>
    </row>
    <row r="36" spans="1:24" ht="15">
      <c r="A36" s="49"/>
      <c r="B36" s="4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5"/>
      <c r="U36" s="15"/>
      <c r="V36" s="15"/>
      <c r="W36" s="15"/>
      <c r="X36" s="15"/>
    </row>
    <row r="37" spans="1:24" ht="15.75">
      <c r="A37" s="3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15"/>
      <c r="U37" s="15"/>
      <c r="V37" s="15"/>
      <c r="W37" s="15"/>
      <c r="X37" s="15"/>
    </row>
    <row r="48" spans="3:17" ht="24" customHeight="1">
      <c r="C48" s="121" t="s">
        <v>34</v>
      </c>
      <c r="D48" s="121"/>
      <c r="E48" s="121"/>
      <c r="F48" s="121"/>
      <c r="Q48" s="15" t="s">
        <v>35</v>
      </c>
    </row>
  </sheetData>
  <sheetProtection/>
  <mergeCells count="26">
    <mergeCell ref="A2:R2"/>
    <mergeCell ref="A5:A9"/>
    <mergeCell ref="B5:B9"/>
    <mergeCell ref="C5:C9"/>
    <mergeCell ref="D5:X6"/>
    <mergeCell ref="D7:G7"/>
    <mergeCell ref="H7:K7"/>
    <mergeCell ref="L7:O7"/>
    <mergeCell ref="P7:T7"/>
    <mergeCell ref="U7:X7"/>
    <mergeCell ref="C48:F48"/>
    <mergeCell ref="U8:U9"/>
    <mergeCell ref="D8:D9"/>
    <mergeCell ref="E8:G8"/>
    <mergeCell ref="A16:A17"/>
    <mergeCell ref="B16:B17"/>
    <mergeCell ref="C16:C17"/>
    <mergeCell ref="D16:H16"/>
    <mergeCell ref="V8:X8"/>
    <mergeCell ref="H14:M14"/>
    <mergeCell ref="L8:L9"/>
    <mergeCell ref="M8:O8"/>
    <mergeCell ref="P8:P9"/>
    <mergeCell ref="Q8:T8"/>
    <mergeCell ref="H8:H9"/>
    <mergeCell ref="I8:K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8"/>
  <sheetViews>
    <sheetView tabSelected="1" view="pageBreakPreview" zoomScaleNormal="75" zoomScaleSheetLayoutView="100" zoomScalePageLayoutView="0" workbookViewId="0" topLeftCell="A1">
      <pane xSplit="2" ySplit="10" topLeftCell="N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W1" sqref="W1"/>
    </sheetView>
  </sheetViews>
  <sheetFormatPr defaultColWidth="9.00390625" defaultRowHeight="12.75"/>
  <cols>
    <col min="1" max="1" width="3.625" style="1" customWidth="1"/>
    <col min="2" max="2" width="18.125" style="56" customWidth="1"/>
    <col min="3" max="4" width="8.875" style="52" customWidth="1"/>
    <col min="5" max="5" width="7.125" style="52" customWidth="1"/>
    <col min="6" max="6" width="7.625" style="52" customWidth="1"/>
    <col min="7" max="7" width="6.00390625" style="52" customWidth="1"/>
    <col min="8" max="8" width="8.875" style="52" customWidth="1"/>
    <col min="9" max="9" width="7.75390625" style="52" customWidth="1"/>
    <col min="10" max="10" width="8.00390625" style="52" customWidth="1"/>
    <col min="11" max="11" width="6.75390625" style="52" customWidth="1"/>
    <col min="12" max="12" width="7.75390625" style="52" customWidth="1"/>
    <col min="13" max="13" width="7.00390625" style="52" customWidth="1"/>
    <col min="14" max="14" width="7.875" style="52" customWidth="1"/>
    <col min="15" max="15" width="6.75390625" style="52" customWidth="1"/>
    <col min="16" max="16" width="9.125" style="52" customWidth="1"/>
    <col min="17" max="17" width="7.25390625" style="52" customWidth="1"/>
    <col min="18" max="18" width="10.625" style="52" hidden="1" customWidth="1"/>
    <col min="19" max="19" width="7.625" style="52" customWidth="1"/>
    <col min="20" max="20" width="6.75390625" style="53" customWidth="1"/>
    <col min="21" max="21" width="9.875" style="53" customWidth="1"/>
    <col min="22" max="22" width="8.00390625" style="53" customWidth="1"/>
    <col min="23" max="23" width="9.625" style="53" customWidth="1"/>
    <col min="24" max="24" width="6.875" style="53" bestFit="1" customWidth="1"/>
    <col min="25" max="16384" width="9.125" style="3" customWidth="1"/>
  </cols>
  <sheetData>
    <row r="1" ht="15">
      <c r="W1" s="53" t="s">
        <v>74</v>
      </c>
    </row>
    <row r="2" ht="15">
      <c r="W2" s="3"/>
    </row>
    <row r="3" ht="15">
      <c r="W3" s="3"/>
    </row>
    <row r="4" spans="1:19" ht="16.5" customHeight="1">
      <c r="A4" s="134" t="s">
        <v>73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54"/>
    </row>
    <row r="5" spans="18:23" ht="16.5" thickBot="1">
      <c r="R5" s="52" t="s">
        <v>4</v>
      </c>
      <c r="W5" s="103" t="s">
        <v>3</v>
      </c>
    </row>
    <row r="6" spans="1:24" ht="9.75" customHeight="1">
      <c r="A6" s="136" t="s">
        <v>67</v>
      </c>
      <c r="B6" s="177" t="s">
        <v>68</v>
      </c>
      <c r="C6" s="180" t="s">
        <v>72</v>
      </c>
      <c r="D6" s="183" t="s">
        <v>8</v>
      </c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5"/>
    </row>
    <row r="7" spans="1:24" ht="7.5" customHeight="1">
      <c r="A7" s="137"/>
      <c r="B7" s="178"/>
      <c r="C7" s="181"/>
      <c r="D7" s="186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8"/>
    </row>
    <row r="8" spans="1:24" ht="14.25" customHeight="1">
      <c r="A8" s="137"/>
      <c r="B8" s="178"/>
      <c r="C8" s="181"/>
      <c r="D8" s="159">
        <v>2010</v>
      </c>
      <c r="E8" s="160"/>
      <c r="F8" s="160"/>
      <c r="G8" s="160"/>
      <c r="H8" s="159">
        <v>2011</v>
      </c>
      <c r="I8" s="160"/>
      <c r="J8" s="160"/>
      <c r="K8" s="160"/>
      <c r="L8" s="159">
        <v>2012</v>
      </c>
      <c r="M8" s="160"/>
      <c r="N8" s="160"/>
      <c r="O8" s="160"/>
      <c r="P8" s="159">
        <v>2013</v>
      </c>
      <c r="Q8" s="160"/>
      <c r="R8" s="160"/>
      <c r="S8" s="160"/>
      <c r="T8" s="160"/>
      <c r="U8" s="161">
        <v>2014</v>
      </c>
      <c r="V8" s="160"/>
      <c r="W8" s="160"/>
      <c r="X8" s="162"/>
    </row>
    <row r="9" spans="1:24" ht="16.5" customHeight="1">
      <c r="A9" s="138"/>
      <c r="B9" s="178"/>
      <c r="C9" s="181"/>
      <c r="D9" s="169" t="s">
        <v>9</v>
      </c>
      <c r="E9" s="171" t="s">
        <v>10</v>
      </c>
      <c r="F9" s="166"/>
      <c r="G9" s="168"/>
      <c r="H9" s="169" t="s">
        <v>9</v>
      </c>
      <c r="I9" s="165" t="s">
        <v>11</v>
      </c>
      <c r="J9" s="166"/>
      <c r="K9" s="168"/>
      <c r="L9" s="163" t="s">
        <v>9</v>
      </c>
      <c r="M9" s="165" t="s">
        <v>12</v>
      </c>
      <c r="N9" s="166"/>
      <c r="O9" s="168"/>
      <c r="P9" s="169" t="s">
        <v>9</v>
      </c>
      <c r="Q9" s="156" t="s">
        <v>12</v>
      </c>
      <c r="R9" s="157"/>
      <c r="S9" s="157"/>
      <c r="T9" s="158"/>
      <c r="U9" s="163" t="s">
        <v>9</v>
      </c>
      <c r="V9" s="165" t="s">
        <v>10</v>
      </c>
      <c r="W9" s="166"/>
      <c r="X9" s="167"/>
    </row>
    <row r="10" spans="1:24" ht="51.75" thickBot="1">
      <c r="A10" s="139"/>
      <c r="B10" s="179"/>
      <c r="C10" s="182"/>
      <c r="D10" s="170"/>
      <c r="E10" s="61" t="s">
        <v>13</v>
      </c>
      <c r="F10" s="61" t="s">
        <v>14</v>
      </c>
      <c r="G10" s="61" t="s">
        <v>15</v>
      </c>
      <c r="H10" s="170"/>
      <c r="I10" s="62" t="s">
        <v>13</v>
      </c>
      <c r="J10" s="61" t="s">
        <v>14</v>
      </c>
      <c r="K10" s="61" t="s">
        <v>15</v>
      </c>
      <c r="L10" s="164"/>
      <c r="M10" s="62" t="s">
        <v>13</v>
      </c>
      <c r="N10" s="61" t="s">
        <v>14</v>
      </c>
      <c r="O10" s="61" t="s">
        <v>15</v>
      </c>
      <c r="P10" s="170"/>
      <c r="Q10" s="62" t="s">
        <v>13</v>
      </c>
      <c r="R10" s="61" t="s">
        <v>14</v>
      </c>
      <c r="S10" s="61" t="s">
        <v>16</v>
      </c>
      <c r="T10" s="63" t="s">
        <v>15</v>
      </c>
      <c r="U10" s="164"/>
      <c r="V10" s="62" t="s">
        <v>13</v>
      </c>
      <c r="W10" s="61" t="s">
        <v>14</v>
      </c>
      <c r="X10" s="64" t="s">
        <v>15</v>
      </c>
    </row>
    <row r="11" spans="1:24" ht="15">
      <c r="A11" s="67">
        <v>1</v>
      </c>
      <c r="B11" s="68" t="s">
        <v>23</v>
      </c>
      <c r="C11" s="60">
        <f>D11+H11+L11+P11+U11</f>
        <v>4.53</v>
      </c>
      <c r="D11" s="82">
        <f>SUM(E11:F11)</f>
        <v>0.75</v>
      </c>
      <c r="E11" s="82">
        <v>0.46</v>
      </c>
      <c r="F11" s="82">
        <v>0.29</v>
      </c>
      <c r="G11" s="82"/>
      <c r="H11" s="83">
        <f>SUM(I11:J11)</f>
        <v>0.8300000000000001</v>
      </c>
      <c r="I11" s="83">
        <v>0.52</v>
      </c>
      <c r="J11" s="83">
        <v>0.31</v>
      </c>
      <c r="K11" s="83"/>
      <c r="L11" s="83">
        <f>SUM(M11:N11)</f>
        <v>0.9199999999999999</v>
      </c>
      <c r="M11" s="83">
        <v>0.58</v>
      </c>
      <c r="N11" s="83">
        <v>0.34</v>
      </c>
      <c r="O11" s="83"/>
      <c r="P11" s="83">
        <f>SUM(Q11:S11)</f>
        <v>0.99</v>
      </c>
      <c r="Q11" s="84">
        <v>0.64</v>
      </c>
      <c r="R11" s="83"/>
      <c r="S11" s="83">
        <v>0.35</v>
      </c>
      <c r="T11" s="84"/>
      <c r="U11" s="84">
        <f>SUM(V11:W11)</f>
        <v>1.04</v>
      </c>
      <c r="V11" s="84">
        <v>0.67</v>
      </c>
      <c r="W11" s="84">
        <v>0.37</v>
      </c>
      <c r="X11" s="85"/>
    </row>
    <row r="12" spans="1:24" ht="15">
      <c r="A12" s="69">
        <f>A11+1</f>
        <v>2</v>
      </c>
      <c r="B12" s="70" t="s">
        <v>36</v>
      </c>
      <c r="C12" s="60">
        <f aca="true" t="shared" si="0" ref="C12:C39">D12+H12+L12+P12+U12</f>
        <v>15.199</v>
      </c>
      <c r="D12" s="86">
        <f>SUM(E12:G12)</f>
        <v>5.217</v>
      </c>
      <c r="E12" s="55">
        <v>3.13</v>
      </c>
      <c r="F12" s="55">
        <v>1.247</v>
      </c>
      <c r="G12" s="55">
        <v>0.84</v>
      </c>
      <c r="H12" s="87">
        <f>SUM(I12:K12)</f>
        <v>3.5799999999999996</v>
      </c>
      <c r="I12" s="55">
        <v>2.252</v>
      </c>
      <c r="J12" s="55">
        <v>1.181</v>
      </c>
      <c r="K12" s="55">
        <v>0.147</v>
      </c>
      <c r="L12" s="87">
        <f>SUM(M12:O12)</f>
        <v>2.3000000000000003</v>
      </c>
      <c r="M12" s="55">
        <v>1.322</v>
      </c>
      <c r="N12" s="55">
        <v>0.7</v>
      </c>
      <c r="O12" s="55">
        <v>0.278</v>
      </c>
      <c r="P12" s="87">
        <f>SUM(Q12:T12)</f>
        <v>3.734</v>
      </c>
      <c r="Q12" s="55">
        <v>1.84</v>
      </c>
      <c r="R12" s="55"/>
      <c r="S12" s="55">
        <v>0.244</v>
      </c>
      <c r="T12" s="59">
        <v>1.65</v>
      </c>
      <c r="U12" s="59">
        <f>SUM(V12:X12)</f>
        <v>0.368</v>
      </c>
      <c r="V12" s="59">
        <v>0.12</v>
      </c>
      <c r="W12" s="59">
        <v>0.248</v>
      </c>
      <c r="X12" s="88"/>
    </row>
    <row r="13" spans="1:24" ht="15">
      <c r="A13" s="69">
        <f aca="true" t="shared" si="1" ref="A13:A57">A12+1</f>
        <v>3</v>
      </c>
      <c r="B13" s="71" t="s">
        <v>37</v>
      </c>
      <c r="C13" s="60">
        <f t="shared" si="0"/>
        <v>0.051000000000000004</v>
      </c>
      <c r="D13" s="86">
        <f aca="true" t="shared" si="2" ref="D13:D57">SUM(E13:G13)</f>
        <v>0.01</v>
      </c>
      <c r="E13" s="55"/>
      <c r="F13" s="55">
        <v>0.01</v>
      </c>
      <c r="G13" s="55"/>
      <c r="H13" s="87">
        <f aca="true" t="shared" si="3" ref="H13:H57">SUM(I13:K13)</f>
        <v>0.011</v>
      </c>
      <c r="I13" s="55"/>
      <c r="J13" s="55">
        <v>0.011</v>
      </c>
      <c r="K13" s="55"/>
      <c r="L13" s="87">
        <f aca="true" t="shared" si="4" ref="L13:L57">SUM(M13:O13)</f>
        <v>0.01</v>
      </c>
      <c r="M13" s="55"/>
      <c r="N13" s="55">
        <v>0.01</v>
      </c>
      <c r="O13" s="55"/>
      <c r="P13" s="87">
        <f aca="true" t="shared" si="5" ref="P13:P57">SUM(Q13:T13)</f>
        <v>0.01</v>
      </c>
      <c r="Q13" s="55"/>
      <c r="R13" s="55"/>
      <c r="S13" s="55">
        <v>0.01</v>
      </c>
      <c r="T13" s="59"/>
      <c r="U13" s="59">
        <f aca="true" t="shared" si="6" ref="U13:U22">SUM(V13:W13)</f>
        <v>0.01</v>
      </c>
      <c r="V13" s="59"/>
      <c r="W13" s="59">
        <v>0.01</v>
      </c>
      <c r="X13" s="88"/>
    </row>
    <row r="14" spans="1:24" ht="15">
      <c r="A14" s="69">
        <f t="shared" si="1"/>
        <v>4</v>
      </c>
      <c r="B14" s="71" t="s">
        <v>24</v>
      </c>
      <c r="C14" s="60">
        <f t="shared" si="0"/>
        <v>0.3</v>
      </c>
      <c r="D14" s="86">
        <f t="shared" si="2"/>
        <v>0.3</v>
      </c>
      <c r="E14" s="55"/>
      <c r="F14" s="55">
        <v>0.3</v>
      </c>
      <c r="G14" s="55"/>
      <c r="H14" s="87">
        <f t="shared" si="3"/>
        <v>0</v>
      </c>
      <c r="I14" s="55"/>
      <c r="J14" s="55"/>
      <c r="K14" s="55"/>
      <c r="L14" s="87">
        <f t="shared" si="4"/>
        <v>0</v>
      </c>
      <c r="M14" s="55"/>
      <c r="N14" s="55"/>
      <c r="O14" s="55"/>
      <c r="P14" s="87">
        <f t="shared" si="5"/>
        <v>0</v>
      </c>
      <c r="Q14" s="55"/>
      <c r="R14" s="55"/>
      <c r="S14" s="55"/>
      <c r="T14" s="59"/>
      <c r="U14" s="59">
        <f t="shared" si="6"/>
        <v>0</v>
      </c>
      <c r="V14" s="59"/>
      <c r="W14" s="59"/>
      <c r="X14" s="88"/>
    </row>
    <row r="15" spans="1:24" ht="15">
      <c r="A15" s="69">
        <f t="shared" si="1"/>
        <v>5</v>
      </c>
      <c r="B15" s="71" t="s">
        <v>25</v>
      </c>
      <c r="C15" s="60">
        <f t="shared" si="0"/>
        <v>0</v>
      </c>
      <c r="D15" s="86">
        <f t="shared" si="2"/>
        <v>0</v>
      </c>
      <c r="E15" s="55"/>
      <c r="F15" s="55"/>
      <c r="G15" s="55"/>
      <c r="H15" s="87">
        <f t="shared" si="3"/>
        <v>0</v>
      </c>
      <c r="I15" s="55"/>
      <c r="J15" s="55"/>
      <c r="K15" s="55"/>
      <c r="L15" s="87">
        <f t="shared" si="4"/>
        <v>0</v>
      </c>
      <c r="M15" s="55"/>
      <c r="N15" s="55"/>
      <c r="O15" s="55"/>
      <c r="P15" s="87">
        <f t="shared" si="5"/>
        <v>0</v>
      </c>
      <c r="Q15" s="55"/>
      <c r="R15" s="55"/>
      <c r="S15" s="55"/>
      <c r="T15" s="59"/>
      <c r="U15" s="59">
        <f t="shared" si="6"/>
        <v>0</v>
      </c>
      <c r="V15" s="59"/>
      <c r="W15" s="59"/>
      <c r="X15" s="88"/>
    </row>
    <row r="16" spans="1:24" ht="15">
      <c r="A16" s="69">
        <f t="shared" si="1"/>
        <v>6</v>
      </c>
      <c r="B16" s="72" t="s">
        <v>38</v>
      </c>
      <c r="C16" s="60">
        <f t="shared" si="0"/>
        <v>1.03</v>
      </c>
      <c r="D16" s="86">
        <f t="shared" si="2"/>
        <v>0.31</v>
      </c>
      <c r="E16" s="55"/>
      <c r="F16" s="55">
        <v>0.31</v>
      </c>
      <c r="G16" s="55"/>
      <c r="H16" s="87">
        <f t="shared" si="3"/>
        <v>0.46</v>
      </c>
      <c r="I16" s="55"/>
      <c r="J16" s="55">
        <v>0.46</v>
      </c>
      <c r="K16" s="55"/>
      <c r="L16" s="87">
        <f t="shared" si="4"/>
        <v>0.07</v>
      </c>
      <c r="M16" s="55"/>
      <c r="N16" s="55">
        <v>0.07</v>
      </c>
      <c r="O16" s="55"/>
      <c r="P16" s="87">
        <f t="shared" si="5"/>
        <v>0.09</v>
      </c>
      <c r="Q16" s="55"/>
      <c r="R16" s="55"/>
      <c r="S16" s="55">
        <v>0.09</v>
      </c>
      <c r="T16" s="59"/>
      <c r="U16" s="59">
        <f t="shared" si="6"/>
        <v>0.1</v>
      </c>
      <c r="V16" s="59"/>
      <c r="W16" s="59">
        <v>0.1</v>
      </c>
      <c r="X16" s="88"/>
    </row>
    <row r="17" spans="1:24" ht="15">
      <c r="A17" s="69">
        <f t="shared" si="1"/>
        <v>7</v>
      </c>
      <c r="B17" s="72" t="s">
        <v>39</v>
      </c>
      <c r="C17" s="60">
        <f t="shared" si="0"/>
        <v>25.14</v>
      </c>
      <c r="D17" s="86">
        <f t="shared" si="2"/>
        <v>0.9</v>
      </c>
      <c r="E17" s="55">
        <v>0.8</v>
      </c>
      <c r="F17" s="55">
        <v>0.1</v>
      </c>
      <c r="G17" s="55"/>
      <c r="H17" s="87">
        <f t="shared" si="3"/>
        <v>6.42</v>
      </c>
      <c r="I17" s="55">
        <v>6.12</v>
      </c>
      <c r="J17" s="55">
        <v>0.3</v>
      </c>
      <c r="K17" s="55"/>
      <c r="L17" s="87">
        <f t="shared" si="4"/>
        <v>6.4</v>
      </c>
      <c r="M17" s="55">
        <v>6.2</v>
      </c>
      <c r="N17" s="55">
        <v>0.2</v>
      </c>
      <c r="O17" s="55"/>
      <c r="P17" s="87">
        <f t="shared" si="5"/>
        <v>6.12</v>
      </c>
      <c r="Q17" s="55">
        <v>5.82</v>
      </c>
      <c r="R17" s="55"/>
      <c r="S17" s="55">
        <v>0.3</v>
      </c>
      <c r="T17" s="59"/>
      <c r="U17" s="59">
        <f t="shared" si="6"/>
        <v>5.3</v>
      </c>
      <c r="V17" s="59">
        <v>5.1</v>
      </c>
      <c r="W17" s="59">
        <v>0.2</v>
      </c>
      <c r="X17" s="88"/>
    </row>
    <row r="18" spans="1:24" ht="15">
      <c r="A18" s="69">
        <f t="shared" si="1"/>
        <v>8</v>
      </c>
      <c r="B18" s="72" t="s">
        <v>40</v>
      </c>
      <c r="C18" s="60">
        <f t="shared" si="0"/>
        <v>0.15</v>
      </c>
      <c r="D18" s="86">
        <f t="shared" si="2"/>
        <v>0.03</v>
      </c>
      <c r="E18" s="55"/>
      <c r="F18" s="55">
        <v>0.03</v>
      </c>
      <c r="G18" s="55"/>
      <c r="H18" s="87">
        <f t="shared" si="3"/>
        <v>0.03</v>
      </c>
      <c r="I18" s="55"/>
      <c r="J18" s="55">
        <v>0.03</v>
      </c>
      <c r="K18" s="55"/>
      <c r="L18" s="87">
        <f t="shared" si="4"/>
        <v>0.03</v>
      </c>
      <c r="M18" s="55"/>
      <c r="N18" s="55">
        <v>0.03</v>
      </c>
      <c r="O18" s="55"/>
      <c r="P18" s="87">
        <f t="shared" si="5"/>
        <v>0.03</v>
      </c>
      <c r="Q18" s="55"/>
      <c r="R18" s="55"/>
      <c r="S18" s="55">
        <v>0.03</v>
      </c>
      <c r="T18" s="59"/>
      <c r="U18" s="59">
        <f t="shared" si="6"/>
        <v>0.03</v>
      </c>
      <c r="V18" s="59"/>
      <c r="W18" s="59">
        <v>0.03</v>
      </c>
      <c r="X18" s="88"/>
    </row>
    <row r="19" spans="1:24" ht="17.25" customHeight="1">
      <c r="A19" s="69">
        <f t="shared" si="1"/>
        <v>9</v>
      </c>
      <c r="B19" s="71" t="s">
        <v>81</v>
      </c>
      <c r="C19" s="60">
        <f t="shared" si="0"/>
        <v>7.125</v>
      </c>
      <c r="D19" s="86">
        <f t="shared" si="2"/>
        <v>1.425</v>
      </c>
      <c r="E19" s="55"/>
      <c r="F19" s="55">
        <v>0.795</v>
      </c>
      <c r="G19" s="55">
        <v>0.63</v>
      </c>
      <c r="H19" s="87">
        <f t="shared" si="3"/>
        <v>1.425</v>
      </c>
      <c r="I19" s="55"/>
      <c r="J19" s="55">
        <v>0.795</v>
      </c>
      <c r="K19" s="55">
        <v>0.63</v>
      </c>
      <c r="L19" s="87">
        <f t="shared" si="4"/>
        <v>1.425</v>
      </c>
      <c r="M19" s="55"/>
      <c r="N19" s="55">
        <v>0.795</v>
      </c>
      <c r="O19" s="55">
        <v>0.63</v>
      </c>
      <c r="P19" s="87">
        <f t="shared" si="5"/>
        <v>1.425</v>
      </c>
      <c r="Q19" s="55"/>
      <c r="R19" s="55"/>
      <c r="S19" s="55">
        <v>0.795</v>
      </c>
      <c r="T19" s="55">
        <v>0.63</v>
      </c>
      <c r="U19" s="59">
        <f>SUM(V19:X19)</f>
        <v>1.425</v>
      </c>
      <c r="V19" s="59"/>
      <c r="W19" s="55">
        <v>0.795</v>
      </c>
      <c r="X19" s="55">
        <v>0.63</v>
      </c>
    </row>
    <row r="20" spans="1:24" ht="15">
      <c r="A20" s="69">
        <f t="shared" si="1"/>
        <v>10</v>
      </c>
      <c r="B20" s="73" t="s">
        <v>26</v>
      </c>
      <c r="C20" s="60">
        <f t="shared" si="0"/>
        <v>40.5</v>
      </c>
      <c r="D20" s="86">
        <f t="shared" si="2"/>
        <v>7</v>
      </c>
      <c r="E20" s="55"/>
      <c r="F20" s="55">
        <v>7</v>
      </c>
      <c r="G20" s="55"/>
      <c r="H20" s="87">
        <f t="shared" si="3"/>
        <v>7.6</v>
      </c>
      <c r="I20" s="55"/>
      <c r="J20" s="55">
        <v>7.6</v>
      </c>
      <c r="K20" s="55"/>
      <c r="L20" s="87">
        <f t="shared" si="4"/>
        <v>8.2</v>
      </c>
      <c r="M20" s="55"/>
      <c r="N20" s="55">
        <v>8.2</v>
      </c>
      <c r="O20" s="55"/>
      <c r="P20" s="87">
        <f t="shared" si="5"/>
        <v>8.6</v>
      </c>
      <c r="Q20" s="55"/>
      <c r="R20" s="55"/>
      <c r="S20" s="55">
        <v>8.6</v>
      </c>
      <c r="T20" s="59"/>
      <c r="U20" s="59">
        <f t="shared" si="6"/>
        <v>9.1</v>
      </c>
      <c r="V20" s="59"/>
      <c r="W20" s="59">
        <v>9.1</v>
      </c>
      <c r="X20" s="88"/>
    </row>
    <row r="21" spans="1:24" ht="15.75">
      <c r="A21" s="69">
        <f t="shared" si="1"/>
        <v>11</v>
      </c>
      <c r="B21" s="73" t="s">
        <v>41</v>
      </c>
      <c r="C21" s="60">
        <f t="shared" si="0"/>
        <v>1.7000000000000002</v>
      </c>
      <c r="D21" s="86">
        <f t="shared" si="2"/>
        <v>0.4</v>
      </c>
      <c r="E21" s="89">
        <v>0.3</v>
      </c>
      <c r="F21" s="89">
        <v>0.1</v>
      </c>
      <c r="G21" s="89"/>
      <c r="H21" s="87">
        <f t="shared" si="3"/>
        <v>0.5</v>
      </c>
      <c r="I21" s="89">
        <v>0.3</v>
      </c>
      <c r="J21" s="89">
        <v>0.2</v>
      </c>
      <c r="K21" s="89"/>
      <c r="L21" s="87">
        <f t="shared" si="4"/>
        <v>0.2</v>
      </c>
      <c r="M21" s="89"/>
      <c r="N21" s="89">
        <v>0.2</v>
      </c>
      <c r="O21" s="89"/>
      <c r="P21" s="87">
        <f t="shared" si="5"/>
        <v>0.3</v>
      </c>
      <c r="Q21" s="89"/>
      <c r="R21" s="89"/>
      <c r="S21" s="89">
        <v>0.3</v>
      </c>
      <c r="T21" s="59"/>
      <c r="U21" s="59">
        <f t="shared" si="6"/>
        <v>0.3</v>
      </c>
      <c r="V21" s="59"/>
      <c r="W21" s="59">
        <v>0.3</v>
      </c>
      <c r="X21" s="88"/>
    </row>
    <row r="22" spans="1:24" ht="15">
      <c r="A22" s="69">
        <f t="shared" si="1"/>
        <v>12</v>
      </c>
      <c r="B22" s="73" t="s">
        <v>42</v>
      </c>
      <c r="C22" s="60">
        <f t="shared" si="0"/>
        <v>4</v>
      </c>
      <c r="D22" s="86">
        <f t="shared" si="2"/>
        <v>0.1</v>
      </c>
      <c r="E22" s="59"/>
      <c r="F22" s="59">
        <v>0.1</v>
      </c>
      <c r="G22" s="59"/>
      <c r="H22" s="87">
        <f t="shared" si="3"/>
        <v>2.1</v>
      </c>
      <c r="I22" s="59">
        <v>1.89</v>
      </c>
      <c r="J22" s="59">
        <v>0.21</v>
      </c>
      <c r="K22" s="59"/>
      <c r="L22" s="87">
        <f t="shared" si="4"/>
        <v>0.6</v>
      </c>
      <c r="M22" s="59">
        <v>0.48</v>
      </c>
      <c r="N22" s="59">
        <v>0.12</v>
      </c>
      <c r="O22" s="59"/>
      <c r="P22" s="87">
        <f t="shared" si="5"/>
        <v>0.6</v>
      </c>
      <c r="Q22" s="59">
        <v>0.48</v>
      </c>
      <c r="R22" s="59"/>
      <c r="S22" s="59">
        <v>0.12</v>
      </c>
      <c r="T22" s="59"/>
      <c r="U22" s="59">
        <f t="shared" si="6"/>
        <v>0.6</v>
      </c>
      <c r="V22" s="59">
        <v>0.48</v>
      </c>
      <c r="W22" s="59">
        <v>0.12</v>
      </c>
      <c r="X22" s="88"/>
    </row>
    <row r="23" spans="1:24" ht="15">
      <c r="A23" s="69">
        <f t="shared" si="1"/>
        <v>13</v>
      </c>
      <c r="B23" s="73" t="s">
        <v>43</v>
      </c>
      <c r="C23" s="60">
        <f t="shared" si="0"/>
        <v>3.3200000000000003</v>
      </c>
      <c r="D23" s="86">
        <f t="shared" si="2"/>
        <v>0.4</v>
      </c>
      <c r="E23" s="59">
        <v>0.2</v>
      </c>
      <c r="F23" s="59">
        <v>0.2</v>
      </c>
      <c r="G23" s="59"/>
      <c r="H23" s="87">
        <f t="shared" si="3"/>
        <v>0.43</v>
      </c>
      <c r="I23" s="59">
        <v>0.21</v>
      </c>
      <c r="J23" s="59">
        <v>0.22</v>
      </c>
      <c r="K23" s="59"/>
      <c r="L23" s="87">
        <f t="shared" si="4"/>
        <v>0.44</v>
      </c>
      <c r="M23" s="59">
        <v>0.22</v>
      </c>
      <c r="N23" s="59">
        <v>0.22</v>
      </c>
      <c r="O23" s="59"/>
      <c r="P23" s="87">
        <f t="shared" si="5"/>
        <v>1.02</v>
      </c>
      <c r="Q23" s="59">
        <v>0.5</v>
      </c>
      <c r="R23" s="59"/>
      <c r="S23" s="59">
        <v>0.52</v>
      </c>
      <c r="T23" s="59"/>
      <c r="U23" s="59">
        <f>V23+W23+X23</f>
        <v>1.03</v>
      </c>
      <c r="V23" s="59">
        <v>0.51</v>
      </c>
      <c r="W23" s="59">
        <v>0.52</v>
      </c>
      <c r="X23" s="88"/>
    </row>
    <row r="24" spans="1:24" ht="15">
      <c r="A24" s="69">
        <f t="shared" si="1"/>
        <v>14</v>
      </c>
      <c r="B24" s="73" t="s">
        <v>44</v>
      </c>
      <c r="C24" s="60">
        <f t="shared" si="0"/>
        <v>2.6500000000000004</v>
      </c>
      <c r="D24" s="86">
        <f t="shared" si="2"/>
        <v>0.5</v>
      </c>
      <c r="E24" s="59"/>
      <c r="F24" s="59">
        <v>0.5</v>
      </c>
      <c r="G24" s="59"/>
      <c r="H24" s="87">
        <f t="shared" si="3"/>
        <v>0.5</v>
      </c>
      <c r="I24" s="59"/>
      <c r="J24" s="59">
        <v>0.5</v>
      </c>
      <c r="K24" s="59"/>
      <c r="L24" s="87">
        <f t="shared" si="4"/>
        <v>0.5</v>
      </c>
      <c r="M24" s="59"/>
      <c r="N24" s="59">
        <v>0.5</v>
      </c>
      <c r="O24" s="59"/>
      <c r="P24" s="87">
        <f t="shared" si="5"/>
        <v>0.6</v>
      </c>
      <c r="Q24" s="59"/>
      <c r="R24" s="59"/>
      <c r="S24" s="59">
        <v>0.6</v>
      </c>
      <c r="T24" s="59"/>
      <c r="U24" s="59">
        <f aca="true" t="shared" si="7" ref="U24:U38">V24+W24+X24</f>
        <v>0.55</v>
      </c>
      <c r="V24" s="59"/>
      <c r="W24" s="59">
        <v>0.55</v>
      </c>
      <c r="X24" s="88"/>
    </row>
    <row r="25" spans="1:24" ht="15">
      <c r="A25" s="69">
        <f t="shared" si="1"/>
        <v>15</v>
      </c>
      <c r="B25" s="73" t="s">
        <v>27</v>
      </c>
      <c r="C25" s="60">
        <f t="shared" si="0"/>
        <v>2.6</v>
      </c>
      <c r="D25" s="86">
        <f t="shared" si="2"/>
        <v>0.52</v>
      </c>
      <c r="E25" s="59"/>
      <c r="F25" s="59">
        <v>0.52</v>
      </c>
      <c r="G25" s="59"/>
      <c r="H25" s="87">
        <f t="shared" si="3"/>
        <v>0.52</v>
      </c>
      <c r="I25" s="59"/>
      <c r="J25" s="59">
        <v>0.52</v>
      </c>
      <c r="K25" s="59"/>
      <c r="L25" s="87">
        <f t="shared" si="4"/>
        <v>0.52</v>
      </c>
      <c r="M25" s="59"/>
      <c r="N25" s="59">
        <v>0.52</v>
      </c>
      <c r="O25" s="59"/>
      <c r="P25" s="87">
        <f t="shared" si="5"/>
        <v>0.52</v>
      </c>
      <c r="Q25" s="59"/>
      <c r="R25" s="59"/>
      <c r="S25" s="59">
        <v>0.52</v>
      </c>
      <c r="T25" s="59"/>
      <c r="U25" s="59">
        <f t="shared" si="7"/>
        <v>0.52</v>
      </c>
      <c r="V25" s="59"/>
      <c r="W25" s="59">
        <v>0.52</v>
      </c>
      <c r="X25" s="88"/>
    </row>
    <row r="26" spans="1:24" ht="15">
      <c r="A26" s="69">
        <f t="shared" si="1"/>
        <v>16</v>
      </c>
      <c r="B26" s="73" t="s">
        <v>28</v>
      </c>
      <c r="C26" s="60">
        <f t="shared" si="0"/>
        <v>12.545000000000002</v>
      </c>
      <c r="D26" s="86">
        <f t="shared" si="2"/>
        <v>2</v>
      </c>
      <c r="E26" s="59"/>
      <c r="F26" s="59">
        <v>0.645</v>
      </c>
      <c r="G26" s="59">
        <v>1.355</v>
      </c>
      <c r="H26" s="87">
        <f t="shared" si="3"/>
        <v>2.2</v>
      </c>
      <c r="I26" s="59">
        <v>0.745</v>
      </c>
      <c r="J26" s="59">
        <v>1.455</v>
      </c>
      <c r="K26" s="59"/>
      <c r="L26" s="87">
        <f t="shared" si="4"/>
        <v>2.5549999999999997</v>
      </c>
      <c r="M26" s="59">
        <v>0.895</v>
      </c>
      <c r="N26" s="59">
        <v>1.66</v>
      </c>
      <c r="O26" s="59"/>
      <c r="P26" s="87">
        <f t="shared" si="5"/>
        <v>2.795</v>
      </c>
      <c r="Q26" s="59">
        <v>0.995</v>
      </c>
      <c r="R26" s="59"/>
      <c r="S26" s="59">
        <v>1.8</v>
      </c>
      <c r="T26" s="59"/>
      <c r="U26" s="59">
        <f t="shared" si="7"/>
        <v>2.995</v>
      </c>
      <c r="V26" s="59">
        <v>1.045</v>
      </c>
      <c r="W26" s="59">
        <v>1.95</v>
      </c>
      <c r="X26" s="88"/>
    </row>
    <row r="27" spans="1:24" ht="15">
      <c r="A27" s="69">
        <f t="shared" si="1"/>
        <v>17</v>
      </c>
      <c r="B27" s="81" t="s">
        <v>45</v>
      </c>
      <c r="C27" s="60">
        <f t="shared" si="0"/>
        <v>0</v>
      </c>
      <c r="D27" s="86">
        <f t="shared" si="2"/>
        <v>0</v>
      </c>
      <c r="E27" s="59"/>
      <c r="F27" s="59"/>
      <c r="G27" s="59"/>
      <c r="H27" s="87">
        <f t="shared" si="3"/>
        <v>0</v>
      </c>
      <c r="I27" s="59"/>
      <c r="J27" s="59"/>
      <c r="K27" s="59"/>
      <c r="L27" s="87">
        <f t="shared" si="4"/>
        <v>0</v>
      </c>
      <c r="M27" s="59"/>
      <c r="N27" s="59"/>
      <c r="O27" s="59"/>
      <c r="P27" s="87">
        <f t="shared" si="5"/>
        <v>0</v>
      </c>
      <c r="Q27" s="59"/>
      <c r="R27" s="59"/>
      <c r="S27" s="59"/>
      <c r="T27" s="59"/>
      <c r="U27" s="59">
        <f t="shared" si="7"/>
        <v>0</v>
      </c>
      <c r="V27" s="59"/>
      <c r="W27" s="59"/>
      <c r="X27" s="88"/>
    </row>
    <row r="28" spans="1:24" ht="15">
      <c r="A28" s="69">
        <f t="shared" si="1"/>
        <v>18</v>
      </c>
      <c r="B28" s="73" t="s">
        <v>75</v>
      </c>
      <c r="C28" s="60">
        <f t="shared" si="0"/>
        <v>0</v>
      </c>
      <c r="D28" s="86">
        <f t="shared" si="2"/>
        <v>0</v>
      </c>
      <c r="E28" s="59"/>
      <c r="F28" s="59"/>
      <c r="G28" s="59"/>
      <c r="H28" s="87">
        <f t="shared" si="3"/>
        <v>0</v>
      </c>
      <c r="I28" s="59"/>
      <c r="J28" s="59"/>
      <c r="K28" s="59"/>
      <c r="L28" s="87">
        <f t="shared" si="4"/>
        <v>0</v>
      </c>
      <c r="M28" s="59"/>
      <c r="N28" s="59"/>
      <c r="O28" s="59"/>
      <c r="P28" s="87">
        <f t="shared" si="5"/>
        <v>0</v>
      </c>
      <c r="Q28" s="59"/>
      <c r="R28" s="59"/>
      <c r="S28" s="59"/>
      <c r="T28" s="59"/>
      <c r="U28" s="59">
        <f t="shared" si="7"/>
        <v>0</v>
      </c>
      <c r="V28" s="59"/>
      <c r="W28" s="59"/>
      <c r="X28" s="88"/>
    </row>
    <row r="29" spans="1:24" ht="15">
      <c r="A29" s="69">
        <f t="shared" si="1"/>
        <v>19</v>
      </c>
      <c r="B29" s="73" t="s">
        <v>46</v>
      </c>
      <c r="C29" s="60">
        <f t="shared" si="0"/>
        <v>0.54</v>
      </c>
      <c r="D29" s="86">
        <f t="shared" si="2"/>
        <v>0.54</v>
      </c>
      <c r="E29" s="59"/>
      <c r="F29" s="59">
        <v>0.54</v>
      </c>
      <c r="G29" s="59"/>
      <c r="H29" s="87">
        <f t="shared" si="3"/>
        <v>0</v>
      </c>
      <c r="I29" s="59"/>
      <c r="J29" s="59"/>
      <c r="K29" s="59"/>
      <c r="L29" s="87">
        <f t="shared" si="4"/>
        <v>0</v>
      </c>
      <c r="M29" s="59"/>
      <c r="N29" s="59"/>
      <c r="O29" s="59"/>
      <c r="P29" s="87">
        <f t="shared" si="5"/>
        <v>0</v>
      </c>
      <c r="Q29" s="59"/>
      <c r="R29" s="59"/>
      <c r="S29" s="59"/>
      <c r="T29" s="59"/>
      <c r="U29" s="59">
        <f t="shared" si="7"/>
        <v>0</v>
      </c>
      <c r="V29" s="59"/>
      <c r="W29" s="59"/>
      <c r="X29" s="88"/>
    </row>
    <row r="30" spans="1:24" ht="15">
      <c r="A30" s="69">
        <f t="shared" si="1"/>
        <v>20</v>
      </c>
      <c r="B30" s="73" t="s">
        <v>30</v>
      </c>
      <c r="C30" s="60">
        <f t="shared" si="0"/>
        <v>24.86</v>
      </c>
      <c r="D30" s="86">
        <f t="shared" si="2"/>
        <v>13.9</v>
      </c>
      <c r="E30" s="59"/>
      <c r="F30" s="59">
        <v>13.9</v>
      </c>
      <c r="G30" s="59"/>
      <c r="H30" s="87">
        <f t="shared" si="3"/>
        <v>8.4</v>
      </c>
      <c r="I30" s="59"/>
      <c r="J30" s="59">
        <v>8.4</v>
      </c>
      <c r="K30" s="59"/>
      <c r="L30" s="87">
        <f t="shared" si="4"/>
        <v>1.22</v>
      </c>
      <c r="M30" s="59"/>
      <c r="N30" s="59">
        <v>1.22</v>
      </c>
      <c r="O30" s="59"/>
      <c r="P30" s="87">
        <f t="shared" si="5"/>
        <v>0.72</v>
      </c>
      <c r="Q30" s="59"/>
      <c r="R30" s="59"/>
      <c r="S30" s="59">
        <v>0.72</v>
      </c>
      <c r="T30" s="59"/>
      <c r="U30" s="59">
        <f t="shared" si="7"/>
        <v>0.62</v>
      </c>
      <c r="V30" s="59"/>
      <c r="W30" s="59">
        <v>0.62</v>
      </c>
      <c r="X30" s="88"/>
    </row>
    <row r="31" spans="1:24" ht="15">
      <c r="A31" s="69">
        <f t="shared" si="1"/>
        <v>21</v>
      </c>
      <c r="B31" s="73" t="s">
        <v>47</v>
      </c>
      <c r="C31" s="60">
        <f t="shared" si="0"/>
        <v>2.1</v>
      </c>
      <c r="D31" s="86">
        <f t="shared" si="2"/>
        <v>0.42</v>
      </c>
      <c r="E31" s="59"/>
      <c r="F31" s="59">
        <v>0.42</v>
      </c>
      <c r="G31" s="59"/>
      <c r="H31" s="87">
        <f t="shared" si="3"/>
        <v>0.42</v>
      </c>
      <c r="I31" s="59"/>
      <c r="J31" s="59">
        <v>0.42</v>
      </c>
      <c r="K31" s="59"/>
      <c r="L31" s="87">
        <f t="shared" si="4"/>
        <v>0.42</v>
      </c>
      <c r="M31" s="59"/>
      <c r="N31" s="59">
        <v>0.42</v>
      </c>
      <c r="O31" s="59"/>
      <c r="P31" s="87">
        <f t="shared" si="5"/>
        <v>0.42</v>
      </c>
      <c r="Q31" s="59"/>
      <c r="R31" s="59"/>
      <c r="S31" s="59">
        <v>0.42</v>
      </c>
      <c r="T31" s="59"/>
      <c r="U31" s="59">
        <f t="shared" si="7"/>
        <v>0.42</v>
      </c>
      <c r="V31" s="59"/>
      <c r="W31" s="59">
        <v>0.42</v>
      </c>
      <c r="X31" s="88"/>
    </row>
    <row r="32" spans="1:24" ht="15">
      <c r="A32" s="69">
        <f t="shared" si="1"/>
        <v>22</v>
      </c>
      <c r="B32" s="73" t="s">
        <v>76</v>
      </c>
      <c r="C32" s="60">
        <f t="shared" si="0"/>
        <v>3.2</v>
      </c>
      <c r="D32" s="86">
        <f t="shared" si="2"/>
        <v>0.4</v>
      </c>
      <c r="E32" s="59"/>
      <c r="F32" s="59">
        <v>0.4</v>
      </c>
      <c r="G32" s="59"/>
      <c r="H32" s="87">
        <f t="shared" si="3"/>
        <v>0.7</v>
      </c>
      <c r="I32" s="59">
        <v>0.2</v>
      </c>
      <c r="J32" s="59">
        <v>0.5</v>
      </c>
      <c r="K32" s="59"/>
      <c r="L32" s="87">
        <f t="shared" si="4"/>
        <v>0.7</v>
      </c>
      <c r="M32" s="59">
        <v>0.2</v>
      </c>
      <c r="N32" s="59">
        <v>0.5</v>
      </c>
      <c r="O32" s="59"/>
      <c r="P32" s="87">
        <f t="shared" si="5"/>
        <v>0.7</v>
      </c>
      <c r="Q32" s="59">
        <v>0.2</v>
      </c>
      <c r="R32" s="59"/>
      <c r="S32" s="59">
        <v>0.5</v>
      </c>
      <c r="T32" s="59"/>
      <c r="U32" s="59">
        <f t="shared" si="7"/>
        <v>0.7</v>
      </c>
      <c r="V32" s="59">
        <v>0.2</v>
      </c>
      <c r="W32" s="59">
        <v>0.5</v>
      </c>
      <c r="X32" s="88"/>
    </row>
    <row r="33" spans="1:24" ht="15">
      <c r="A33" s="69">
        <f t="shared" si="1"/>
        <v>23</v>
      </c>
      <c r="B33" s="73" t="s">
        <v>48</v>
      </c>
      <c r="C33" s="60">
        <f t="shared" si="0"/>
        <v>2.6254999999999997</v>
      </c>
      <c r="D33" s="86">
        <f t="shared" si="2"/>
        <v>0.38</v>
      </c>
      <c r="E33" s="59">
        <v>0.125</v>
      </c>
      <c r="F33" s="59">
        <v>0.255</v>
      </c>
      <c r="G33" s="59"/>
      <c r="H33" s="87">
        <f t="shared" si="3"/>
        <v>1.49</v>
      </c>
      <c r="I33" s="59">
        <v>0.84</v>
      </c>
      <c r="J33" s="59">
        <v>0.65</v>
      </c>
      <c r="K33" s="59"/>
      <c r="L33" s="87">
        <f t="shared" si="4"/>
        <v>0.1955</v>
      </c>
      <c r="M33" s="59">
        <v>0.0315</v>
      </c>
      <c r="N33" s="59">
        <v>0.164</v>
      </c>
      <c r="O33" s="59"/>
      <c r="P33" s="87">
        <f t="shared" si="5"/>
        <v>0.195</v>
      </c>
      <c r="Q33" s="59">
        <v>0.03</v>
      </c>
      <c r="R33" s="59"/>
      <c r="S33" s="59">
        <v>0.165</v>
      </c>
      <c r="T33" s="59"/>
      <c r="U33" s="59">
        <f t="shared" si="7"/>
        <v>0.365</v>
      </c>
      <c r="V33" s="59">
        <v>0.09</v>
      </c>
      <c r="W33" s="59">
        <v>0.275</v>
      </c>
      <c r="X33" s="88"/>
    </row>
    <row r="34" spans="1:24" ht="15">
      <c r="A34" s="69">
        <f t="shared" si="1"/>
        <v>24</v>
      </c>
      <c r="B34" s="73" t="s">
        <v>49</v>
      </c>
      <c r="C34" s="60">
        <f t="shared" si="0"/>
        <v>4.01</v>
      </c>
      <c r="D34" s="86">
        <f t="shared" si="2"/>
        <v>0.87</v>
      </c>
      <c r="E34" s="59"/>
      <c r="F34" s="59">
        <f>0.01+0.16+0.05+0.05+0.1+0.5</f>
        <v>0.87</v>
      </c>
      <c r="G34" s="59"/>
      <c r="H34" s="87">
        <f t="shared" si="3"/>
        <v>0.36</v>
      </c>
      <c r="I34" s="59"/>
      <c r="J34" s="59">
        <f>0.01+0.05+0.3</f>
        <v>0.36</v>
      </c>
      <c r="K34" s="59"/>
      <c r="L34" s="87">
        <f t="shared" si="4"/>
        <v>0.94</v>
      </c>
      <c r="M34" s="59"/>
      <c r="N34" s="59">
        <f>0.29+0.65</f>
        <v>0.94</v>
      </c>
      <c r="O34" s="59"/>
      <c r="P34" s="87">
        <f t="shared" si="5"/>
        <v>0.92</v>
      </c>
      <c r="Q34" s="59"/>
      <c r="R34" s="59"/>
      <c r="S34" s="59">
        <v>0.92</v>
      </c>
      <c r="T34" s="59"/>
      <c r="U34" s="59">
        <f t="shared" si="7"/>
        <v>0.92</v>
      </c>
      <c r="V34" s="59"/>
      <c r="W34" s="59">
        <v>0.92</v>
      </c>
      <c r="X34" s="88"/>
    </row>
    <row r="35" spans="1:24" ht="15">
      <c r="A35" s="69">
        <f t="shared" si="1"/>
        <v>25</v>
      </c>
      <c r="B35" s="73" t="s">
        <v>50</v>
      </c>
      <c r="C35" s="60">
        <f t="shared" si="0"/>
        <v>13.11</v>
      </c>
      <c r="D35" s="86">
        <f t="shared" si="2"/>
        <v>2.5599999999999996</v>
      </c>
      <c r="E35" s="59">
        <v>2.26</v>
      </c>
      <c r="F35" s="59">
        <v>0.3</v>
      </c>
      <c r="G35" s="59"/>
      <c r="H35" s="87">
        <f t="shared" si="3"/>
        <v>2.79</v>
      </c>
      <c r="I35" s="59">
        <v>2.26</v>
      </c>
      <c r="J35" s="59">
        <f>0.25+0.23+0.05</f>
        <v>0.53</v>
      </c>
      <c r="K35" s="59"/>
      <c r="L35" s="87">
        <f t="shared" si="4"/>
        <v>2.5799999999999996</v>
      </c>
      <c r="M35" s="59">
        <v>2.26</v>
      </c>
      <c r="N35" s="59">
        <v>0.32</v>
      </c>
      <c r="O35" s="59"/>
      <c r="P35" s="87">
        <f t="shared" si="5"/>
        <v>2.59</v>
      </c>
      <c r="Q35" s="59">
        <v>2.26</v>
      </c>
      <c r="R35" s="59"/>
      <c r="S35" s="59">
        <v>0.33</v>
      </c>
      <c r="T35" s="59"/>
      <c r="U35" s="59">
        <f t="shared" si="7"/>
        <v>2.59</v>
      </c>
      <c r="V35" s="59">
        <v>2.26</v>
      </c>
      <c r="W35" s="59">
        <v>0.33</v>
      </c>
      <c r="X35" s="88"/>
    </row>
    <row r="36" spans="1:24" ht="15">
      <c r="A36" s="69">
        <f t="shared" si="1"/>
        <v>26</v>
      </c>
      <c r="B36" s="73" t="s">
        <v>77</v>
      </c>
      <c r="C36" s="60">
        <f t="shared" si="0"/>
        <v>0.8500000000000001</v>
      </c>
      <c r="D36" s="86">
        <f t="shared" si="2"/>
        <v>0.3</v>
      </c>
      <c r="E36" s="59"/>
      <c r="F36" s="59"/>
      <c r="G36" s="59">
        <v>0.3</v>
      </c>
      <c r="H36" s="87">
        <f t="shared" si="3"/>
        <v>0.05</v>
      </c>
      <c r="I36" s="59"/>
      <c r="J36" s="59"/>
      <c r="K36" s="59">
        <v>0.05</v>
      </c>
      <c r="L36" s="87">
        <f t="shared" si="4"/>
        <v>0.05</v>
      </c>
      <c r="M36" s="59"/>
      <c r="N36" s="59"/>
      <c r="O36" s="59">
        <v>0.05</v>
      </c>
      <c r="P36" s="87">
        <f t="shared" si="5"/>
        <v>0.4</v>
      </c>
      <c r="Q36" s="59"/>
      <c r="R36" s="59"/>
      <c r="S36" s="59"/>
      <c r="T36" s="59">
        <v>0.4</v>
      </c>
      <c r="U36" s="59">
        <f t="shared" si="7"/>
        <v>0.05</v>
      </c>
      <c r="V36" s="59"/>
      <c r="W36" s="59"/>
      <c r="X36" s="88">
        <v>0.05</v>
      </c>
    </row>
    <row r="37" spans="1:24" ht="15">
      <c r="A37" s="69">
        <f t="shared" si="1"/>
        <v>27</v>
      </c>
      <c r="B37" s="73" t="s">
        <v>32</v>
      </c>
      <c r="C37" s="60">
        <f t="shared" si="0"/>
        <v>8.85</v>
      </c>
      <c r="D37" s="86">
        <v>2.25</v>
      </c>
      <c r="E37" s="59">
        <v>1.2</v>
      </c>
      <c r="F37" s="59">
        <v>1.08</v>
      </c>
      <c r="G37" s="59"/>
      <c r="H37" s="87">
        <v>2.25</v>
      </c>
      <c r="I37" s="59">
        <v>1.2</v>
      </c>
      <c r="J37" s="59">
        <v>0.05</v>
      </c>
      <c r="K37" s="59"/>
      <c r="L37" s="87">
        <v>2.25</v>
      </c>
      <c r="M37" s="59">
        <v>1.2</v>
      </c>
      <c r="N37" s="59">
        <v>1.05</v>
      </c>
      <c r="O37" s="59"/>
      <c r="P37" s="87">
        <v>1.25</v>
      </c>
      <c r="Q37" s="59">
        <v>0.4</v>
      </c>
      <c r="R37" s="59"/>
      <c r="S37" s="59">
        <v>0.85</v>
      </c>
      <c r="T37" s="59"/>
      <c r="U37" s="59">
        <v>0.85</v>
      </c>
      <c r="V37" s="59">
        <v>0.4</v>
      </c>
      <c r="W37" s="59">
        <v>0.85</v>
      </c>
      <c r="X37" s="88"/>
    </row>
    <row r="38" spans="1:24" ht="15.75" thickBot="1">
      <c r="A38" s="74">
        <f t="shared" si="1"/>
        <v>28</v>
      </c>
      <c r="B38" s="75" t="s">
        <v>51</v>
      </c>
      <c r="C38" s="105">
        <f t="shared" si="0"/>
        <v>2.96</v>
      </c>
      <c r="D38" s="90">
        <f t="shared" si="2"/>
        <v>2.56</v>
      </c>
      <c r="E38" s="91"/>
      <c r="F38" s="91"/>
      <c r="G38" s="91">
        <v>2.56</v>
      </c>
      <c r="H38" s="92">
        <f t="shared" si="3"/>
        <v>0.4</v>
      </c>
      <c r="I38" s="91"/>
      <c r="J38" s="91"/>
      <c r="K38" s="91">
        <v>0.4</v>
      </c>
      <c r="L38" s="92">
        <f t="shared" si="4"/>
        <v>0</v>
      </c>
      <c r="M38" s="91"/>
      <c r="N38" s="91"/>
      <c r="O38" s="91"/>
      <c r="P38" s="92">
        <f t="shared" si="5"/>
        <v>0</v>
      </c>
      <c r="Q38" s="91"/>
      <c r="R38" s="91"/>
      <c r="S38" s="91"/>
      <c r="T38" s="91"/>
      <c r="U38" s="59">
        <f t="shared" si="7"/>
        <v>0</v>
      </c>
      <c r="V38" s="91"/>
      <c r="W38" s="91"/>
      <c r="X38" s="93"/>
    </row>
    <row r="39" spans="1:24" ht="15.75" thickBot="1">
      <c r="A39" s="172" t="s">
        <v>69</v>
      </c>
      <c r="B39" s="173"/>
      <c r="C39" s="106">
        <f t="shared" si="0"/>
        <v>183.9455</v>
      </c>
      <c r="D39" s="104">
        <f aca="true" t="shared" si="8" ref="D39:X39">SUM(D11:D38)</f>
        <v>44.042</v>
      </c>
      <c r="E39" s="94">
        <f t="shared" si="8"/>
        <v>8.475</v>
      </c>
      <c r="F39" s="94">
        <f t="shared" si="8"/>
        <v>29.912</v>
      </c>
      <c r="G39" s="94">
        <f t="shared" si="8"/>
        <v>5.6850000000000005</v>
      </c>
      <c r="H39" s="94">
        <f t="shared" si="8"/>
        <v>43.466</v>
      </c>
      <c r="I39" s="94">
        <f t="shared" si="8"/>
        <v>16.537</v>
      </c>
      <c r="J39" s="94">
        <f t="shared" si="8"/>
        <v>24.702</v>
      </c>
      <c r="K39" s="94">
        <f t="shared" si="8"/>
        <v>1.227</v>
      </c>
      <c r="L39" s="94">
        <f t="shared" si="8"/>
        <v>32.525499999999994</v>
      </c>
      <c r="M39" s="94">
        <f t="shared" si="8"/>
        <v>13.388499999999999</v>
      </c>
      <c r="N39" s="94">
        <f t="shared" si="8"/>
        <v>18.179</v>
      </c>
      <c r="O39" s="94">
        <f t="shared" si="8"/>
        <v>0.9580000000000001</v>
      </c>
      <c r="P39" s="94">
        <f t="shared" si="8"/>
        <v>34.029</v>
      </c>
      <c r="Q39" s="94">
        <f t="shared" si="8"/>
        <v>13.165</v>
      </c>
      <c r="R39" s="94">
        <f t="shared" si="8"/>
        <v>0</v>
      </c>
      <c r="S39" s="94">
        <f t="shared" si="8"/>
        <v>18.184</v>
      </c>
      <c r="T39" s="94">
        <f t="shared" si="8"/>
        <v>2.6799999999999997</v>
      </c>
      <c r="U39" s="94">
        <f t="shared" si="8"/>
        <v>29.883000000000006</v>
      </c>
      <c r="V39" s="94">
        <f t="shared" si="8"/>
        <v>10.874999999999998</v>
      </c>
      <c r="W39" s="94">
        <f t="shared" si="8"/>
        <v>18.727999999999998</v>
      </c>
      <c r="X39" s="94">
        <f t="shared" si="8"/>
        <v>0.68</v>
      </c>
    </row>
    <row r="40" spans="1:24" ht="15.75" thickBot="1">
      <c r="A40" s="76"/>
      <c r="B40" s="77" t="s">
        <v>52</v>
      </c>
      <c r="C40" s="58"/>
      <c r="D40" s="95"/>
      <c r="E40" s="96"/>
      <c r="F40" s="96"/>
      <c r="G40" s="96"/>
      <c r="H40" s="97"/>
      <c r="I40" s="96"/>
      <c r="J40" s="96"/>
      <c r="K40" s="96"/>
      <c r="L40" s="97"/>
      <c r="M40" s="96"/>
      <c r="N40" s="96"/>
      <c r="O40" s="96"/>
      <c r="P40" s="97"/>
      <c r="Q40" s="96"/>
      <c r="R40" s="96"/>
      <c r="S40" s="96"/>
      <c r="T40" s="96"/>
      <c r="U40" s="96"/>
      <c r="V40" s="96"/>
      <c r="W40" s="96"/>
      <c r="X40" s="98"/>
    </row>
    <row r="41" spans="1:24" ht="15">
      <c r="A41" s="78">
        <v>29</v>
      </c>
      <c r="B41" s="68" t="s">
        <v>53</v>
      </c>
      <c r="C41" s="57">
        <f>D41+H41+L41+P41+U41</f>
        <v>1.71</v>
      </c>
      <c r="D41" s="82">
        <f t="shared" si="2"/>
        <v>0.1</v>
      </c>
      <c r="E41" s="84"/>
      <c r="F41" s="84">
        <v>0.1</v>
      </c>
      <c r="G41" s="84"/>
      <c r="H41" s="83">
        <f t="shared" si="3"/>
        <v>0.4</v>
      </c>
      <c r="I41" s="84">
        <v>0.39</v>
      </c>
      <c r="J41" s="84">
        <v>0.01</v>
      </c>
      <c r="K41" s="84"/>
      <c r="L41" s="83">
        <f t="shared" si="4"/>
        <v>0.4</v>
      </c>
      <c r="M41" s="84">
        <v>0.39</v>
      </c>
      <c r="N41" s="84">
        <v>0.01</v>
      </c>
      <c r="O41" s="84"/>
      <c r="P41" s="83">
        <f>SUM(Q41:T41)</f>
        <v>0.41000000000000003</v>
      </c>
      <c r="Q41" s="84">
        <v>0.39</v>
      </c>
      <c r="R41" s="84">
        <v>0.01</v>
      </c>
      <c r="S41" s="84">
        <v>0.01</v>
      </c>
      <c r="T41" s="84"/>
      <c r="U41" s="84">
        <f>V41+W41+X41</f>
        <v>0.4</v>
      </c>
      <c r="V41" s="84">
        <v>0.39</v>
      </c>
      <c r="W41" s="84">
        <v>0.01</v>
      </c>
      <c r="X41" s="85"/>
    </row>
    <row r="42" spans="1:24" ht="15">
      <c r="A42" s="69">
        <f t="shared" si="1"/>
        <v>30</v>
      </c>
      <c r="B42" s="73" t="s">
        <v>54</v>
      </c>
      <c r="C42" s="57">
        <f aca="true" t="shared" si="9" ref="C42:C58">D42+H42+L42+P42+U42</f>
        <v>2.85</v>
      </c>
      <c r="D42" s="86">
        <f t="shared" si="2"/>
        <v>0.45</v>
      </c>
      <c r="E42" s="59"/>
      <c r="F42" s="59">
        <v>0.4</v>
      </c>
      <c r="G42" s="59">
        <v>0.05</v>
      </c>
      <c r="H42" s="87">
        <f t="shared" si="3"/>
        <v>0.6</v>
      </c>
      <c r="I42" s="59"/>
      <c r="J42" s="59">
        <v>0.5</v>
      </c>
      <c r="K42" s="59">
        <v>0.1</v>
      </c>
      <c r="L42" s="87">
        <f t="shared" si="4"/>
        <v>0.6</v>
      </c>
      <c r="M42" s="59"/>
      <c r="N42" s="59">
        <v>0.5</v>
      </c>
      <c r="O42" s="59">
        <v>0.1</v>
      </c>
      <c r="P42" s="87">
        <f t="shared" si="5"/>
        <v>0.6000000000000001</v>
      </c>
      <c r="Q42" s="59"/>
      <c r="R42" s="59"/>
      <c r="S42" s="59">
        <v>0.4</v>
      </c>
      <c r="T42" s="59">
        <v>0.2</v>
      </c>
      <c r="U42" s="84">
        <f aca="true" t="shared" si="10" ref="U42:U57">V42+W42+X42</f>
        <v>0.6</v>
      </c>
      <c r="V42" s="59"/>
      <c r="W42" s="59">
        <v>0.35</v>
      </c>
      <c r="X42" s="88">
        <v>0.25</v>
      </c>
    </row>
    <row r="43" spans="1:24" ht="15">
      <c r="A43" s="69">
        <f t="shared" si="1"/>
        <v>31</v>
      </c>
      <c r="B43" s="73" t="s">
        <v>78</v>
      </c>
      <c r="C43" s="57">
        <f t="shared" si="9"/>
        <v>9.8</v>
      </c>
      <c r="D43" s="86">
        <f t="shared" si="2"/>
        <v>0</v>
      </c>
      <c r="E43" s="59"/>
      <c r="F43" s="59"/>
      <c r="G43" s="59"/>
      <c r="H43" s="87">
        <f t="shared" si="3"/>
        <v>3.3</v>
      </c>
      <c r="I43" s="59">
        <v>3.3</v>
      </c>
      <c r="J43" s="59"/>
      <c r="K43" s="59"/>
      <c r="L43" s="87">
        <f t="shared" si="4"/>
        <v>3.3</v>
      </c>
      <c r="M43" s="59">
        <v>3.3</v>
      </c>
      <c r="N43" s="59"/>
      <c r="O43" s="59"/>
      <c r="P43" s="87">
        <f t="shared" si="5"/>
        <v>3.2</v>
      </c>
      <c r="Q43" s="59">
        <v>3.2</v>
      </c>
      <c r="R43" s="59"/>
      <c r="S43" s="59"/>
      <c r="T43" s="59"/>
      <c r="U43" s="84">
        <f t="shared" si="10"/>
        <v>0</v>
      </c>
      <c r="V43" s="59"/>
      <c r="W43" s="59"/>
      <c r="X43" s="88"/>
    </row>
    <row r="44" spans="1:24" ht="15">
      <c r="A44" s="69">
        <f t="shared" si="1"/>
        <v>32</v>
      </c>
      <c r="B44" s="73" t="s">
        <v>55</v>
      </c>
      <c r="C44" s="57">
        <f t="shared" si="9"/>
        <v>0.15000000000000002</v>
      </c>
      <c r="D44" s="86">
        <f t="shared" si="2"/>
        <v>0.02</v>
      </c>
      <c r="E44" s="59"/>
      <c r="F44" s="59">
        <v>0.02</v>
      </c>
      <c r="G44" s="59"/>
      <c r="H44" s="87">
        <f t="shared" si="3"/>
        <v>0.02</v>
      </c>
      <c r="I44" s="59"/>
      <c r="J44" s="59">
        <v>0.02</v>
      </c>
      <c r="K44" s="59"/>
      <c r="L44" s="87">
        <f t="shared" si="4"/>
        <v>0.03</v>
      </c>
      <c r="M44" s="59"/>
      <c r="N44" s="59">
        <v>0.03</v>
      </c>
      <c r="O44" s="59"/>
      <c r="P44" s="87">
        <f t="shared" si="5"/>
        <v>0.03</v>
      </c>
      <c r="Q44" s="59"/>
      <c r="R44" s="59"/>
      <c r="S44" s="59">
        <v>0.03</v>
      </c>
      <c r="T44" s="59"/>
      <c r="U44" s="84">
        <f t="shared" si="10"/>
        <v>0.05</v>
      </c>
      <c r="V44" s="59"/>
      <c r="W44" s="59">
        <v>0.05</v>
      </c>
      <c r="X44" s="88"/>
    </row>
    <row r="45" spans="1:24" ht="15">
      <c r="A45" s="69">
        <f t="shared" si="1"/>
        <v>33</v>
      </c>
      <c r="B45" s="73" t="s">
        <v>56</v>
      </c>
      <c r="C45" s="57">
        <f t="shared" si="9"/>
        <v>35.057</v>
      </c>
      <c r="D45" s="86">
        <f t="shared" si="2"/>
        <v>4.307</v>
      </c>
      <c r="E45" s="59">
        <f>3.16+0.27+0.09+0.18+0.18</f>
        <v>3.8800000000000003</v>
      </c>
      <c r="F45" s="59">
        <f>0.35+0.027+0.01+0.02+0.02</f>
        <v>0.42700000000000005</v>
      </c>
      <c r="G45" s="59"/>
      <c r="H45" s="87">
        <f t="shared" si="3"/>
        <v>8.05</v>
      </c>
      <c r="I45" s="59">
        <f>0.18+0.09+0.135+0.09+6.75</f>
        <v>7.245</v>
      </c>
      <c r="J45" s="59">
        <f>0.02+0.01+0.015+0.01+0.75</f>
        <v>0.805</v>
      </c>
      <c r="K45" s="59"/>
      <c r="L45" s="87">
        <f t="shared" si="4"/>
        <v>7.6</v>
      </c>
      <c r="M45" s="59">
        <f>0.08+6.75</f>
        <v>6.83</v>
      </c>
      <c r="N45" s="59">
        <f>0.02+0.75</f>
        <v>0.77</v>
      </c>
      <c r="O45" s="59"/>
      <c r="P45" s="87">
        <f t="shared" si="5"/>
        <v>7.6</v>
      </c>
      <c r="Q45" s="59">
        <f>0.08+6.75</f>
        <v>6.83</v>
      </c>
      <c r="R45" s="59"/>
      <c r="S45" s="59">
        <f>0.02+0.75</f>
        <v>0.77</v>
      </c>
      <c r="T45" s="59"/>
      <c r="U45" s="84">
        <f t="shared" si="10"/>
        <v>7.5</v>
      </c>
      <c r="V45" s="59">
        <v>6.75</v>
      </c>
      <c r="W45" s="59">
        <v>0.75</v>
      </c>
      <c r="X45" s="88"/>
    </row>
    <row r="46" spans="1:24" ht="15">
      <c r="A46" s="69">
        <f t="shared" si="1"/>
        <v>34</v>
      </c>
      <c r="B46" s="73" t="s">
        <v>57</v>
      </c>
      <c r="C46" s="57">
        <f t="shared" si="9"/>
        <v>0.11499999999999999</v>
      </c>
      <c r="D46" s="86">
        <f t="shared" si="2"/>
        <v>0.023</v>
      </c>
      <c r="E46" s="59"/>
      <c r="F46" s="59">
        <v>0.023</v>
      </c>
      <c r="G46" s="59"/>
      <c r="H46" s="87">
        <f t="shared" si="3"/>
        <v>0.023</v>
      </c>
      <c r="I46" s="59"/>
      <c r="J46" s="59">
        <v>0.023</v>
      </c>
      <c r="K46" s="59"/>
      <c r="L46" s="87">
        <f t="shared" si="4"/>
        <v>0.023</v>
      </c>
      <c r="M46" s="59"/>
      <c r="N46" s="59">
        <v>0.023</v>
      </c>
      <c r="O46" s="59"/>
      <c r="P46" s="87">
        <f t="shared" si="5"/>
        <v>0.023</v>
      </c>
      <c r="Q46" s="59"/>
      <c r="R46" s="59"/>
      <c r="S46" s="59">
        <v>0.023</v>
      </c>
      <c r="T46" s="59"/>
      <c r="U46" s="84">
        <f t="shared" si="10"/>
        <v>0.023</v>
      </c>
      <c r="V46" s="59"/>
      <c r="W46" s="59">
        <v>0.023</v>
      </c>
      <c r="X46" s="88"/>
    </row>
    <row r="47" spans="1:24" ht="15">
      <c r="A47" s="69">
        <f t="shared" si="1"/>
        <v>35</v>
      </c>
      <c r="B47" s="73" t="s">
        <v>58</v>
      </c>
      <c r="C47" s="57">
        <f t="shared" si="9"/>
        <v>0.125</v>
      </c>
      <c r="D47" s="86">
        <f t="shared" si="2"/>
        <v>0.025</v>
      </c>
      <c r="E47" s="59"/>
      <c r="F47" s="59">
        <v>0.025</v>
      </c>
      <c r="G47" s="59"/>
      <c r="H47" s="87">
        <f t="shared" si="3"/>
        <v>0.025</v>
      </c>
      <c r="I47" s="59"/>
      <c r="J47" s="59">
        <v>0.025</v>
      </c>
      <c r="K47" s="59"/>
      <c r="L47" s="87">
        <f t="shared" si="4"/>
        <v>0.025</v>
      </c>
      <c r="M47" s="59"/>
      <c r="N47" s="59">
        <v>0.025</v>
      </c>
      <c r="O47" s="59"/>
      <c r="P47" s="87">
        <f t="shared" si="5"/>
        <v>0.025</v>
      </c>
      <c r="Q47" s="59"/>
      <c r="R47" s="59"/>
      <c r="S47" s="59">
        <v>0.025</v>
      </c>
      <c r="T47" s="59"/>
      <c r="U47" s="84">
        <f t="shared" si="10"/>
        <v>0.025</v>
      </c>
      <c r="V47" s="59"/>
      <c r="W47" s="59">
        <v>0.025</v>
      </c>
      <c r="X47" s="88"/>
    </row>
    <row r="48" spans="1:24" ht="15">
      <c r="A48" s="69">
        <f t="shared" si="1"/>
        <v>36</v>
      </c>
      <c r="B48" s="73" t="s">
        <v>59</v>
      </c>
      <c r="C48" s="57">
        <f t="shared" si="9"/>
        <v>0</v>
      </c>
      <c r="D48" s="86">
        <f t="shared" si="2"/>
        <v>0</v>
      </c>
      <c r="E48" s="59"/>
      <c r="F48" s="59"/>
      <c r="G48" s="59"/>
      <c r="H48" s="87">
        <f t="shared" si="3"/>
        <v>0</v>
      </c>
      <c r="I48" s="59"/>
      <c r="J48" s="59"/>
      <c r="K48" s="59"/>
      <c r="L48" s="87">
        <f t="shared" si="4"/>
        <v>0</v>
      </c>
      <c r="M48" s="59"/>
      <c r="N48" s="59"/>
      <c r="O48" s="59"/>
      <c r="P48" s="87">
        <f t="shared" si="5"/>
        <v>0</v>
      </c>
      <c r="Q48" s="59"/>
      <c r="R48" s="59"/>
      <c r="S48" s="59"/>
      <c r="T48" s="59"/>
      <c r="U48" s="84">
        <f t="shared" si="10"/>
        <v>0</v>
      </c>
      <c r="V48" s="59"/>
      <c r="W48" s="59"/>
      <c r="X48" s="88"/>
    </row>
    <row r="49" spans="1:24" ht="15">
      <c r="A49" s="69">
        <f t="shared" si="1"/>
        <v>37</v>
      </c>
      <c r="B49" s="73" t="s">
        <v>60</v>
      </c>
      <c r="C49" s="57">
        <f t="shared" si="9"/>
        <v>4</v>
      </c>
      <c r="D49" s="86">
        <f t="shared" si="2"/>
        <v>0.8</v>
      </c>
      <c r="E49" s="59">
        <v>0.3</v>
      </c>
      <c r="F49" s="59">
        <v>0.5</v>
      </c>
      <c r="G49" s="59"/>
      <c r="H49" s="87">
        <f t="shared" si="3"/>
        <v>0.8</v>
      </c>
      <c r="I49" s="59">
        <v>0.3</v>
      </c>
      <c r="J49" s="59">
        <v>0.5</v>
      </c>
      <c r="K49" s="59"/>
      <c r="L49" s="87">
        <f t="shared" si="4"/>
        <v>0.8</v>
      </c>
      <c r="M49" s="59">
        <v>0.3</v>
      </c>
      <c r="N49" s="59">
        <v>0.5</v>
      </c>
      <c r="O49" s="59"/>
      <c r="P49" s="87">
        <f t="shared" si="5"/>
        <v>0.8</v>
      </c>
      <c r="Q49" s="59">
        <v>0.3</v>
      </c>
      <c r="R49" s="59"/>
      <c r="S49" s="59">
        <v>0.5</v>
      </c>
      <c r="T49" s="59"/>
      <c r="U49" s="84">
        <f t="shared" si="10"/>
        <v>0.8</v>
      </c>
      <c r="V49" s="59">
        <v>0.3</v>
      </c>
      <c r="W49" s="59">
        <v>0.5</v>
      </c>
      <c r="X49" s="88"/>
    </row>
    <row r="50" spans="1:24" ht="15">
      <c r="A50" s="69">
        <f t="shared" si="1"/>
        <v>38</v>
      </c>
      <c r="B50" s="73" t="s">
        <v>61</v>
      </c>
      <c r="C50" s="57">
        <f t="shared" si="9"/>
        <v>2.6</v>
      </c>
      <c r="D50" s="86">
        <f t="shared" si="2"/>
        <v>0.39999999999999997</v>
      </c>
      <c r="E50" s="59">
        <v>0.36</v>
      </c>
      <c r="F50" s="59">
        <v>0.04</v>
      </c>
      <c r="G50" s="59"/>
      <c r="H50" s="87">
        <f t="shared" si="3"/>
        <v>0.39999999999999997</v>
      </c>
      <c r="I50" s="59">
        <v>0.36</v>
      </c>
      <c r="J50" s="59">
        <v>0.04</v>
      </c>
      <c r="K50" s="59"/>
      <c r="L50" s="87">
        <f t="shared" si="4"/>
        <v>0.6</v>
      </c>
      <c r="M50" s="59">
        <v>0.48</v>
      </c>
      <c r="N50" s="59">
        <v>0.12</v>
      </c>
      <c r="O50" s="59"/>
      <c r="P50" s="87">
        <f t="shared" si="5"/>
        <v>0.6</v>
      </c>
      <c r="Q50" s="59">
        <v>0.48</v>
      </c>
      <c r="R50" s="59"/>
      <c r="S50" s="59">
        <v>0.12</v>
      </c>
      <c r="T50" s="59"/>
      <c r="U50" s="84">
        <f t="shared" si="10"/>
        <v>0.6</v>
      </c>
      <c r="V50" s="59">
        <v>0.48</v>
      </c>
      <c r="W50" s="59">
        <v>0.12</v>
      </c>
      <c r="X50" s="88"/>
    </row>
    <row r="51" spans="1:24" ht="15">
      <c r="A51" s="69">
        <f t="shared" si="1"/>
        <v>39</v>
      </c>
      <c r="B51" s="73" t="s">
        <v>79</v>
      </c>
      <c r="C51" s="57">
        <f t="shared" si="9"/>
        <v>0.58</v>
      </c>
      <c r="D51" s="86">
        <f t="shared" si="2"/>
        <v>0.12</v>
      </c>
      <c r="E51" s="59">
        <v>0.04</v>
      </c>
      <c r="F51" s="59">
        <v>0.08</v>
      </c>
      <c r="G51" s="59"/>
      <c r="H51" s="87">
        <f t="shared" si="3"/>
        <v>0.14</v>
      </c>
      <c r="I51" s="59">
        <v>0.04</v>
      </c>
      <c r="J51" s="59">
        <v>0.1</v>
      </c>
      <c r="K51" s="59"/>
      <c r="L51" s="87">
        <f t="shared" si="4"/>
        <v>0.12</v>
      </c>
      <c r="M51" s="59">
        <v>0.04</v>
      </c>
      <c r="N51" s="59">
        <v>0.08</v>
      </c>
      <c r="O51" s="59"/>
      <c r="P51" s="87">
        <f t="shared" si="5"/>
        <v>0.1</v>
      </c>
      <c r="Q51" s="59">
        <v>0.03</v>
      </c>
      <c r="R51" s="59"/>
      <c r="S51" s="59">
        <v>0.07</v>
      </c>
      <c r="T51" s="59"/>
      <c r="U51" s="84">
        <f t="shared" si="10"/>
        <v>0.1</v>
      </c>
      <c r="V51" s="59">
        <v>0.03</v>
      </c>
      <c r="W51" s="59">
        <v>0.07</v>
      </c>
      <c r="X51" s="88"/>
    </row>
    <row r="52" spans="1:24" ht="15">
      <c r="A52" s="69">
        <f t="shared" si="1"/>
        <v>40</v>
      </c>
      <c r="B52" s="73" t="s">
        <v>62</v>
      </c>
      <c r="C52" s="57">
        <f t="shared" si="9"/>
        <v>16.4</v>
      </c>
      <c r="D52" s="86">
        <f t="shared" si="2"/>
        <v>2</v>
      </c>
      <c r="E52" s="59"/>
      <c r="F52" s="59"/>
      <c r="G52" s="59">
        <v>2</v>
      </c>
      <c r="H52" s="87">
        <f t="shared" si="3"/>
        <v>0</v>
      </c>
      <c r="I52" s="59"/>
      <c r="J52" s="59"/>
      <c r="K52" s="59"/>
      <c r="L52" s="87">
        <f t="shared" si="4"/>
        <v>2.3</v>
      </c>
      <c r="M52" s="59">
        <v>2</v>
      </c>
      <c r="N52" s="59">
        <v>0.3</v>
      </c>
      <c r="O52" s="59"/>
      <c r="P52" s="87">
        <f t="shared" si="5"/>
        <v>6.1</v>
      </c>
      <c r="Q52" s="59">
        <v>5.5</v>
      </c>
      <c r="R52" s="59"/>
      <c r="S52" s="59">
        <v>0.6</v>
      </c>
      <c r="T52" s="59"/>
      <c r="U52" s="84">
        <f t="shared" si="10"/>
        <v>6</v>
      </c>
      <c r="V52" s="59">
        <v>5.4</v>
      </c>
      <c r="W52" s="59">
        <v>0.6</v>
      </c>
      <c r="X52" s="88"/>
    </row>
    <row r="53" spans="1:24" ht="15">
      <c r="A53" s="69">
        <f t="shared" si="1"/>
        <v>41</v>
      </c>
      <c r="B53" s="73" t="s">
        <v>63</v>
      </c>
      <c r="C53" s="57">
        <f t="shared" si="9"/>
        <v>6.525</v>
      </c>
      <c r="D53" s="86">
        <f t="shared" si="2"/>
        <v>5.4</v>
      </c>
      <c r="E53" s="59">
        <v>2.3</v>
      </c>
      <c r="F53" s="59">
        <v>3.1</v>
      </c>
      <c r="G53" s="59"/>
      <c r="H53" s="87">
        <f t="shared" si="3"/>
        <v>0.49</v>
      </c>
      <c r="I53" s="59">
        <v>0.37</v>
      </c>
      <c r="J53" s="59">
        <v>0.12</v>
      </c>
      <c r="K53" s="59"/>
      <c r="L53" s="87">
        <f t="shared" si="4"/>
        <v>0.51</v>
      </c>
      <c r="M53" s="59">
        <v>0.38</v>
      </c>
      <c r="N53" s="59">
        <v>0.13</v>
      </c>
      <c r="O53" s="59"/>
      <c r="P53" s="87">
        <f t="shared" si="5"/>
        <v>0.06</v>
      </c>
      <c r="Q53" s="59">
        <v>0.03</v>
      </c>
      <c r="R53" s="59"/>
      <c r="S53" s="59">
        <v>0.03</v>
      </c>
      <c r="T53" s="59"/>
      <c r="U53" s="84">
        <f t="shared" si="10"/>
        <v>0.065</v>
      </c>
      <c r="V53" s="59">
        <v>0.03</v>
      </c>
      <c r="W53" s="59">
        <v>0.035</v>
      </c>
      <c r="X53" s="88"/>
    </row>
    <row r="54" spans="1:24" ht="15">
      <c r="A54" s="69">
        <f t="shared" si="1"/>
        <v>42</v>
      </c>
      <c r="B54" s="73" t="s">
        <v>80</v>
      </c>
      <c r="C54" s="57">
        <f t="shared" si="9"/>
        <v>5.6000000000000005</v>
      </c>
      <c r="D54" s="86">
        <f t="shared" si="2"/>
        <v>1.12</v>
      </c>
      <c r="E54" s="59"/>
      <c r="F54" s="59">
        <v>0.52</v>
      </c>
      <c r="G54" s="59">
        <v>0.6</v>
      </c>
      <c r="H54" s="87">
        <f t="shared" si="3"/>
        <v>1.12</v>
      </c>
      <c r="I54" s="59"/>
      <c r="J54" s="59">
        <v>0.52</v>
      </c>
      <c r="K54" s="59">
        <v>0.6</v>
      </c>
      <c r="L54" s="87">
        <f t="shared" si="4"/>
        <v>1.12</v>
      </c>
      <c r="M54" s="59"/>
      <c r="N54" s="59">
        <v>0.52</v>
      </c>
      <c r="O54" s="59">
        <v>0.6</v>
      </c>
      <c r="P54" s="87">
        <f t="shared" si="5"/>
        <v>1.12</v>
      </c>
      <c r="Q54" s="59"/>
      <c r="R54" s="59"/>
      <c r="S54" s="59">
        <v>0.52</v>
      </c>
      <c r="T54" s="59">
        <v>0.6</v>
      </c>
      <c r="U54" s="84">
        <f t="shared" si="10"/>
        <v>1.12</v>
      </c>
      <c r="V54" s="59"/>
      <c r="W54" s="59">
        <v>0.52</v>
      </c>
      <c r="X54" s="59">
        <v>0.6</v>
      </c>
    </row>
    <row r="55" spans="1:24" ht="15">
      <c r="A55" s="69">
        <f t="shared" si="1"/>
        <v>43</v>
      </c>
      <c r="B55" s="73" t="s">
        <v>64</v>
      </c>
      <c r="C55" s="57">
        <f t="shared" si="9"/>
        <v>0.6300000000000001</v>
      </c>
      <c r="D55" s="86">
        <f t="shared" si="2"/>
        <v>0.2</v>
      </c>
      <c r="E55" s="59">
        <v>0.15</v>
      </c>
      <c r="F55" s="59">
        <v>0.05</v>
      </c>
      <c r="G55" s="59"/>
      <c r="H55" s="87">
        <f t="shared" si="3"/>
        <v>0.2</v>
      </c>
      <c r="I55" s="59">
        <v>0.2</v>
      </c>
      <c r="J55" s="59"/>
      <c r="K55" s="59"/>
      <c r="L55" s="87">
        <f t="shared" si="4"/>
        <v>0.08</v>
      </c>
      <c r="M55" s="59"/>
      <c r="N55" s="59">
        <v>0.04</v>
      </c>
      <c r="O55" s="59">
        <v>0.04</v>
      </c>
      <c r="P55" s="87">
        <f t="shared" si="5"/>
        <v>0.1</v>
      </c>
      <c r="Q55" s="59">
        <v>0.05</v>
      </c>
      <c r="R55" s="59"/>
      <c r="S55" s="59">
        <v>0.03</v>
      </c>
      <c r="T55" s="59">
        <v>0.02</v>
      </c>
      <c r="U55" s="84">
        <f t="shared" si="10"/>
        <v>0.05</v>
      </c>
      <c r="V55" s="59">
        <v>0.05</v>
      </c>
      <c r="W55" s="59"/>
      <c r="X55" s="88"/>
    </row>
    <row r="56" spans="1:24" ht="15">
      <c r="A56" s="69">
        <f t="shared" si="1"/>
        <v>44</v>
      </c>
      <c r="B56" s="73" t="s">
        <v>65</v>
      </c>
      <c r="C56" s="57">
        <f t="shared" si="9"/>
        <v>0.064</v>
      </c>
      <c r="D56" s="86">
        <f t="shared" si="2"/>
        <v>0.016</v>
      </c>
      <c r="E56" s="59"/>
      <c r="F56" s="59">
        <v>0.016</v>
      </c>
      <c r="G56" s="59"/>
      <c r="H56" s="87">
        <f t="shared" si="3"/>
        <v>0.016</v>
      </c>
      <c r="I56" s="59"/>
      <c r="J56" s="59">
        <v>0.016</v>
      </c>
      <c r="K56" s="59"/>
      <c r="L56" s="87">
        <f t="shared" si="4"/>
        <v>0.016</v>
      </c>
      <c r="M56" s="59"/>
      <c r="N56" s="59">
        <v>0.016</v>
      </c>
      <c r="O56" s="59"/>
      <c r="P56" s="87">
        <f t="shared" si="5"/>
        <v>0.008</v>
      </c>
      <c r="Q56" s="59"/>
      <c r="R56" s="59"/>
      <c r="S56" s="59">
        <v>0.008</v>
      </c>
      <c r="T56" s="59"/>
      <c r="U56" s="84">
        <f t="shared" si="10"/>
        <v>0.008</v>
      </c>
      <c r="V56" s="59"/>
      <c r="W56" s="59">
        <v>0.008</v>
      </c>
      <c r="X56" s="88"/>
    </row>
    <row r="57" spans="1:24" ht="15.75" thickBot="1">
      <c r="A57" s="74">
        <f t="shared" si="1"/>
        <v>45</v>
      </c>
      <c r="B57" s="75" t="s">
        <v>66</v>
      </c>
      <c r="C57" s="101">
        <f t="shared" si="9"/>
        <v>0.3</v>
      </c>
      <c r="D57" s="90">
        <f t="shared" si="2"/>
        <v>0.06</v>
      </c>
      <c r="E57" s="91"/>
      <c r="F57" s="91">
        <v>0.06</v>
      </c>
      <c r="G57" s="91"/>
      <c r="H57" s="92">
        <f t="shared" si="3"/>
        <v>0.06</v>
      </c>
      <c r="I57" s="91"/>
      <c r="J57" s="91">
        <v>0.06</v>
      </c>
      <c r="K57" s="91"/>
      <c r="L57" s="92">
        <f t="shared" si="4"/>
        <v>0.06</v>
      </c>
      <c r="M57" s="91"/>
      <c r="N57" s="91">
        <v>0.06</v>
      </c>
      <c r="O57" s="91"/>
      <c r="P57" s="92">
        <f t="shared" si="5"/>
        <v>0.06</v>
      </c>
      <c r="Q57" s="91"/>
      <c r="R57" s="91"/>
      <c r="S57" s="91">
        <v>0.06</v>
      </c>
      <c r="T57" s="91"/>
      <c r="U57" s="84">
        <f t="shared" si="10"/>
        <v>0.06</v>
      </c>
      <c r="V57" s="91"/>
      <c r="W57" s="91">
        <v>0.06</v>
      </c>
      <c r="X57" s="93"/>
    </row>
    <row r="58" spans="1:24" s="65" customFormat="1" ht="15" thickBot="1">
      <c r="A58" s="174" t="s">
        <v>70</v>
      </c>
      <c r="B58" s="175"/>
      <c r="C58" s="102">
        <f t="shared" si="9"/>
        <v>86.50599999999999</v>
      </c>
      <c r="D58" s="100">
        <f>SUM(D41:D57)</f>
        <v>15.041</v>
      </c>
      <c r="E58" s="99">
        <f aca="true" t="shared" si="11" ref="E58:X58">SUM(E41:E57)</f>
        <v>7.030000000000001</v>
      </c>
      <c r="F58" s="99">
        <f t="shared" si="11"/>
        <v>5.360999999999999</v>
      </c>
      <c r="G58" s="99">
        <f t="shared" si="11"/>
        <v>2.65</v>
      </c>
      <c r="H58" s="99">
        <f t="shared" si="11"/>
        <v>15.644000000000002</v>
      </c>
      <c r="I58" s="99">
        <f t="shared" si="11"/>
        <v>12.204999999999998</v>
      </c>
      <c r="J58" s="99">
        <f t="shared" si="11"/>
        <v>2.739</v>
      </c>
      <c r="K58" s="99">
        <f t="shared" si="11"/>
        <v>0.7</v>
      </c>
      <c r="L58" s="99">
        <f t="shared" si="11"/>
        <v>17.583999999999996</v>
      </c>
      <c r="M58" s="99">
        <f t="shared" si="11"/>
        <v>13.72</v>
      </c>
      <c r="N58" s="99">
        <f t="shared" si="11"/>
        <v>3.1239999999999997</v>
      </c>
      <c r="O58" s="99">
        <f t="shared" si="11"/>
        <v>0.74</v>
      </c>
      <c r="P58" s="99">
        <f t="shared" si="11"/>
        <v>20.836</v>
      </c>
      <c r="Q58" s="99">
        <f t="shared" si="11"/>
        <v>16.810000000000002</v>
      </c>
      <c r="R58" s="99">
        <f t="shared" si="11"/>
        <v>0.01</v>
      </c>
      <c r="S58" s="99">
        <f t="shared" si="11"/>
        <v>3.1959999999999993</v>
      </c>
      <c r="T58" s="99">
        <f t="shared" si="11"/>
        <v>0.8200000000000001</v>
      </c>
      <c r="U58" s="99">
        <f t="shared" si="11"/>
        <v>17.401</v>
      </c>
      <c r="V58" s="99">
        <f t="shared" si="11"/>
        <v>13.430000000000001</v>
      </c>
      <c r="W58" s="99">
        <f t="shared" si="11"/>
        <v>3.121</v>
      </c>
      <c r="X58" s="99">
        <f t="shared" si="11"/>
        <v>0.85</v>
      </c>
    </row>
    <row r="59" spans="1:24" s="65" customFormat="1" ht="15" thickBot="1">
      <c r="A59" s="174" t="s">
        <v>71</v>
      </c>
      <c r="B59" s="176"/>
      <c r="C59" s="66">
        <f>C58+C39</f>
        <v>270.4515</v>
      </c>
      <c r="D59" s="66">
        <f aca="true" t="shared" si="12" ref="D59:X59">D58+D39</f>
        <v>59.083</v>
      </c>
      <c r="E59" s="66">
        <f t="shared" si="12"/>
        <v>15.505</v>
      </c>
      <c r="F59" s="66">
        <f t="shared" si="12"/>
        <v>35.272999999999996</v>
      </c>
      <c r="G59" s="66">
        <f t="shared" si="12"/>
        <v>8.335</v>
      </c>
      <c r="H59" s="66">
        <f t="shared" si="12"/>
        <v>59.11</v>
      </c>
      <c r="I59" s="66">
        <f t="shared" si="12"/>
        <v>28.741999999999997</v>
      </c>
      <c r="J59" s="66">
        <f t="shared" si="12"/>
        <v>27.441000000000003</v>
      </c>
      <c r="K59" s="66">
        <f t="shared" si="12"/>
        <v>1.927</v>
      </c>
      <c r="L59" s="66">
        <f t="shared" si="12"/>
        <v>50.10949999999999</v>
      </c>
      <c r="M59" s="66">
        <f t="shared" si="12"/>
        <v>27.1085</v>
      </c>
      <c r="N59" s="66">
        <f t="shared" si="12"/>
        <v>21.302999999999997</v>
      </c>
      <c r="O59" s="66">
        <f t="shared" si="12"/>
        <v>1.698</v>
      </c>
      <c r="P59" s="66">
        <f t="shared" si="12"/>
        <v>54.865</v>
      </c>
      <c r="Q59" s="66">
        <f t="shared" si="12"/>
        <v>29.975</v>
      </c>
      <c r="R59" s="66">
        <f t="shared" si="12"/>
        <v>0.01</v>
      </c>
      <c r="S59" s="66">
        <f t="shared" si="12"/>
        <v>21.38</v>
      </c>
      <c r="T59" s="66">
        <f t="shared" si="12"/>
        <v>3.5</v>
      </c>
      <c r="U59" s="66">
        <f t="shared" si="12"/>
        <v>47.284000000000006</v>
      </c>
      <c r="V59" s="66">
        <f t="shared" si="12"/>
        <v>24.305</v>
      </c>
      <c r="W59" s="66">
        <f t="shared" si="12"/>
        <v>21.848999999999997</v>
      </c>
      <c r="X59" s="66">
        <f t="shared" si="12"/>
        <v>1.53</v>
      </c>
    </row>
    <row r="60" spans="1:2" ht="15">
      <c r="A60" s="79"/>
      <c r="B60" s="80"/>
    </row>
    <row r="61" spans="1:2" ht="15">
      <c r="A61" s="79"/>
      <c r="B61" s="80"/>
    </row>
    <row r="62" spans="1:2" ht="15">
      <c r="A62" s="79"/>
      <c r="B62" s="80"/>
    </row>
    <row r="63" spans="1:2" ht="15">
      <c r="A63" s="79"/>
      <c r="B63" s="80"/>
    </row>
    <row r="64" spans="1:2" ht="15">
      <c r="A64" s="79"/>
      <c r="B64" s="80"/>
    </row>
    <row r="65" spans="1:2" ht="15">
      <c r="A65" s="79"/>
      <c r="B65" s="80"/>
    </row>
    <row r="66" spans="1:2" ht="15">
      <c r="A66" s="79"/>
      <c r="B66" s="80"/>
    </row>
    <row r="67" spans="1:2" ht="15">
      <c r="A67" s="79"/>
      <c r="B67" s="80"/>
    </row>
    <row r="68" spans="1:2" ht="15">
      <c r="A68" s="79"/>
      <c r="B68" s="80"/>
    </row>
  </sheetData>
  <sheetProtection/>
  <mergeCells count="23">
    <mergeCell ref="A59:B59"/>
    <mergeCell ref="A4:R4"/>
    <mergeCell ref="A6:A10"/>
    <mergeCell ref="B6:B10"/>
    <mergeCell ref="C6:C10"/>
    <mergeCell ref="D6:X7"/>
    <mergeCell ref="D8:G8"/>
    <mergeCell ref="H8:K8"/>
    <mergeCell ref="D9:D10"/>
    <mergeCell ref="E9:G9"/>
    <mergeCell ref="H9:H10"/>
    <mergeCell ref="I9:K9"/>
    <mergeCell ref="A39:B39"/>
    <mergeCell ref="A58:B58"/>
    <mergeCell ref="Q9:T9"/>
    <mergeCell ref="L8:O8"/>
    <mergeCell ref="P8:T8"/>
    <mergeCell ref="U8:X8"/>
    <mergeCell ref="U9:U10"/>
    <mergeCell ref="V9:X9"/>
    <mergeCell ref="L9:L10"/>
    <mergeCell ref="M9:O9"/>
    <mergeCell ref="P9:P10"/>
  </mergeCells>
  <printOptions/>
  <pageMargins left="0.71" right="0.62" top="1.27" bottom="0.23" header="0.21" footer="0.5"/>
  <pageSetup horizontalDpi="600" verticalDpi="600" orientation="landscape" paperSize="9" scale="72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astreleckaya</cp:lastModifiedBy>
  <cp:lastPrinted>2010-05-12T13:18:32Z</cp:lastPrinted>
  <dcterms:created xsi:type="dcterms:W3CDTF">2010-01-11T14:11:35Z</dcterms:created>
  <dcterms:modified xsi:type="dcterms:W3CDTF">2012-03-29T13:33:54Z</dcterms:modified>
  <cp:category/>
  <cp:version/>
  <cp:contentType/>
  <cp:contentStatus/>
</cp:coreProperties>
</file>