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'Лист1'!$A$1:$K$127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<sst xmlns="http://schemas.openxmlformats.org/spreadsheetml/2006/main" count="450" uniqueCount="130">
  <si>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</si>
  <si>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</si>
  <si>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</si>
  <si>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</si>
  <si>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</si>
  <si>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</si>
  <si>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</si>
  <si>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</si>
  <si>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</si>
  <si>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</si>
  <si>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</si>
  <si>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</si>
  <si>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</si>
  <si>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</si>
  <si>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</si>
  <si>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</si>
  <si>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</si>
  <si>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</si>
  <si>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</si>
  <si>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</si>
  <si>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</si>
  <si>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</si>
  <si>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</si>
  <si>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</si>
  <si>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</si>
  <si>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</si>
  <si>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</si>
  <si>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</si>
  <si>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</si>
  <si>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</si>
  <si>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</si>
  <si>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</si>
  <si>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</si>
  <si>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</si>
  <si>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</si>
  <si>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</si>
  <si>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</si>
  <si>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</si>
  <si>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</si>
  <si>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</si>
  <si>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</si>
  <si>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</si>
  <si>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</si>
  <si>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</si>
  <si>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</si>
  <si>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</si>
  <si>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</si>
  <si>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</si>
  <si>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</si>
  <si>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</si>
  <si>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</si>
  <si>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</si>
  <si>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</si>
  <si>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</si>
  <si>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</si>
  <si>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</si>
  <si>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</si>
  <si>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</si>
  <si>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</si>
  <si>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</si>
  <si>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</si>
  <si>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</si>
  <si>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</si>
  <si>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</si>
  <si>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</si>
  <si>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</si>
  <si>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</si>
  <si>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</si>
  <si>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</si>
  <si>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</si>
  <si>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</si>
  <si>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</si>
  <si>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</si>
  <si>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</si>
  <si>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</si>
  <si>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</si>
  <si>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</si>
  <si>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</si>
  <si>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</si>
  <si>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</si>
  <si>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</si>
  <si>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</si>
  <si>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</si>
  <si>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</si>
  <si>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</si>
  <si>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</si>
  <si>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</si>
  <si>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</si>
  <si>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</si>
  <si>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</si>
  <si>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</si>
  <si>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</si>
  <si>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</si>
  <si>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</si>
  <si>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</si>
  <si>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</si>
  <si>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</si>
  <si>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</si>
  <si>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</si>
  <si>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</si>
  <si>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</si>
  <si>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</si>
  <si>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</si>
  <si>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</si>
  <si>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</si>
  <si>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</si>
  <si>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</si>
  <si>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</si>
  <si>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</si>
  <si>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</si>
  <si>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</si>
  <si>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</si>
  <si>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250342</t>
  </si>
  <si>
    <t>Субвенция из государственного бюджета  местным бюджетам на социально-экономическое развитие соответствующих территорий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</si>
  <si>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</si>
  <si>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250372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</si>
  <si>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</si>
  <si>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 xml:space="preserve"> газа, услуг тепло-, водоснабжения и водоотведения, квартплаты, вывозу бытового мусора и жидких нечистот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</si>
  <si>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</si>
  <si>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</si>
  <si>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 xml:space="preserve">Дополнительная дотация из государственного бюджета местным бюджетам, которая связана с выполнением годовых расчетных объемов доходов, определенных в приложении 5 к Закону Украины "О государственном бюджете Украины на 2004 год", и расчетных объемов акцизного сбора в бюджет Автономной республики Крым 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</si>
  <si>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</si>
  <si>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</si>
  <si>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, и расчетных объемов акцизного сбора в бюджет Автономной Республики Крым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</si>
  <si>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 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</si>
  <si>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</t>
  </si>
  <si>
    <t>газа, услуг тепло-, водоснабжения и водоотведения, квартплаты, вывозу бытового мусора и жидких нечистот</t>
  </si>
  <si>
    <t>Отчет</t>
  </si>
  <si>
    <t>Субвенция из госбюджета местным бюджетам на выполнение инвестиционных проектов</t>
  </si>
  <si>
    <t xml:space="preserve"> об исполнении областного бюджета за 2004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</si>
</sst>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1" fillId="0" borderId="1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6" fillId="0" borderId="37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9" fillId="2" borderId="41" xfId="0" applyFont="1" applyFill="1" applyBorder="1" applyAlignment="1">
      <alignment horizontal="left" wrapText="1"/>
    </xf>
    <xf numFmtId="0" fontId="7" fillId="2" borderId="42" xfId="0" applyFont="1" applyFill="1" applyBorder="1" applyAlignment="1">
      <alignment horizontal="center"/>
    </xf>
    <xf numFmtId="3" fontId="7" fillId="2" borderId="42" xfId="0" applyNumberFormat="1" applyFont="1" applyFill="1" applyBorder="1" applyAlignment="1">
      <alignment horizontal="right"/>
    </xf>
    <xf numFmtId="176" fontId="7" fillId="2" borderId="42" xfId="19" applyNumberFormat="1" applyFont="1" applyFill="1" applyBorder="1" applyAlignment="1">
      <alignment horizontal="right"/>
    </xf>
    <xf numFmtId="3" fontId="7" fillId="2" borderId="42" xfId="19" applyNumberFormat="1" applyFont="1" applyFill="1" applyBorder="1" applyAlignment="1">
      <alignment horizontal="right"/>
    </xf>
    <xf numFmtId="176" fontId="7" fillId="2" borderId="43" xfId="19" applyNumberFormat="1" applyFont="1" applyFill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7" xfId="0" applyFont="1" applyFill="1" applyBorder="1" applyAlignment="1">
      <alignment horizontal="left" wrapText="1"/>
    </xf>
    <xf numFmtId="0" fontId="7" fillId="2" borderId="37" xfId="0" applyFont="1" applyFill="1" applyBorder="1" applyAlignment="1">
      <alignment horizontal="center"/>
    </xf>
    <xf numFmtId="3" fontId="7" fillId="2" borderId="37" xfId="19" applyNumberFormat="1" applyFont="1" applyFill="1" applyBorder="1" applyAlignment="1">
      <alignment horizontal="right"/>
    </xf>
    <xf numFmtId="176" fontId="7" fillId="2" borderId="37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wrapText="1" shrinkToFit="1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0" xfId="17" applyFont="1" applyBorder="1" applyAlignment="1" applyProtection="1">
      <alignment vertical="center" wrapText="1"/>
      <protection/>
    </xf>
    <xf numFmtId="0" fontId="6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0" fontId="6" fillId="0" borderId="11" xfId="17" applyFont="1" applyBorder="1" applyAlignment="1" applyProtection="1">
      <alignment horizontal="center" vertical="center"/>
      <protection/>
    </xf>
    <xf numFmtId="0" fontId="6" fillId="0" borderId="7" xfId="17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8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6"/>
  <sheetViews>
    <sheetView tabSelected="1" view="pageBreakPreview" zoomScale="70" zoomScaleNormal="75" zoomScaleSheetLayoutView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:K4"/>
    </sheetView>
  </sheetViews>
  <sheetFormatPr defaultColWidth="9.00390625" defaultRowHeight="12.75"/>
  <cols>
    <col min="1" max="1" width="46.625" style="0" customWidth="1"/>
    <col min="2" max="2" width="10.875" style="64" customWidth="1"/>
    <col min="3" max="3" width="14.375" style="65" customWidth="1"/>
    <col min="4" max="4" width="14.125" style="66" customWidth="1"/>
    <col min="5" max="5" width="9.875" style="67" customWidth="1"/>
    <col min="6" max="6" width="13.375" style="65" customWidth="1"/>
    <col min="7" max="7" width="14.25390625" style="65" customWidth="1"/>
    <col min="8" max="8" width="8.875" style="67" customWidth="1"/>
    <col min="9" max="9" width="14.25390625" style="65" customWidth="1"/>
    <col min="10" max="10" width="14.00390625" style="66" customWidth="1"/>
    <col min="11" max="11" width="10.00390625" style="67" customWidth="1"/>
    <col min="12" max="12" width="3.625" style="0" customWidth="1"/>
    <col min="13" max="13" width="33.25390625" style="0" customWidth="1"/>
  </cols>
  <sheetData>
    <row r="1" spans="9:11" ht="12.75">
      <c r="I1" s="281" t="s">
        <v>87</v>
      </c>
      <c r="J1" s="281"/>
      <c r="K1" s="281"/>
    </row>
    <row r="2" spans="9:11" ht="12.75">
      <c r="I2" s="281" t="s">
        <v>89</v>
      </c>
      <c r="J2" s="281"/>
      <c r="K2" s="281"/>
    </row>
    <row r="3" spans="4:11" ht="18.75">
      <c r="D3" s="292" t="s">
        <v>127</v>
      </c>
      <c r="I3" s="282" t="s">
        <v>88</v>
      </c>
      <c r="J3" s="282"/>
      <c r="K3" s="282"/>
    </row>
    <row r="4" spans="1:11" s="8" customFormat="1" ht="18" customHeight="1">
      <c r="A4" s="283" t="s">
        <v>129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s="8" customFormat="1" ht="15.75" customHeigh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212"/>
      <c r="B6" s="213"/>
      <c r="C6" s="277" t="s">
        <v>1</v>
      </c>
      <c r="D6" s="278"/>
      <c r="E6" s="278"/>
      <c r="F6" s="279" t="s">
        <v>66</v>
      </c>
      <c r="G6" s="279"/>
      <c r="H6" s="279"/>
      <c r="I6" s="280" t="s">
        <v>2</v>
      </c>
      <c r="J6" s="280"/>
      <c r="K6" s="280"/>
    </row>
    <row r="7" spans="1:11" s="8" customFormat="1" ht="15.75">
      <c r="A7" s="193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202" t="s">
        <v>6</v>
      </c>
    </row>
    <row r="8" spans="1:11" s="21" customFormat="1" ht="15" customHeight="1">
      <c r="A8" s="193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3" t="s">
        <v>9</v>
      </c>
    </row>
    <row r="9" spans="1:11" s="21" customFormat="1" ht="15" customHeight="1" thickBot="1">
      <c r="A9" s="19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204"/>
    </row>
    <row r="10" spans="1:11" s="21" customFormat="1" ht="15">
      <c r="A10" s="195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205"/>
    </row>
    <row r="11" spans="1:20" s="25" customFormat="1" ht="30" customHeight="1">
      <c r="A11" s="141" t="s">
        <v>13</v>
      </c>
      <c r="B11" s="31"/>
      <c r="C11" s="32">
        <f>SUM(C12:C20)</f>
        <v>472211566</v>
      </c>
      <c r="D11" s="32">
        <f>SUM(D12:D20)</f>
        <v>518867973</v>
      </c>
      <c r="E11" s="88">
        <f>D11/C11*100</f>
        <v>109.8804032682249</v>
      </c>
      <c r="F11" s="32">
        <f>F18+F14</f>
        <v>29400000</v>
      </c>
      <c r="G11" s="32">
        <f>G18+G14+G20</f>
        <v>31961240</v>
      </c>
      <c r="H11" s="88">
        <f>G11/F11*100</f>
        <v>108.71170068027212</v>
      </c>
      <c r="I11" s="32">
        <f>C11+F11</f>
        <v>501611566</v>
      </c>
      <c r="J11" s="32">
        <f>D11+G11</f>
        <v>550829213</v>
      </c>
      <c r="K11" s="88">
        <f>J11/I11*100</f>
        <v>109.81190433715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20">
        <v>378085866</v>
      </c>
      <c r="D12" s="28">
        <v>413937713</v>
      </c>
      <c r="E12" s="85">
        <f>D12/C12*100</f>
        <v>109.4824615845333</v>
      </c>
      <c r="F12" s="28"/>
      <c r="G12" s="28"/>
      <c r="H12" s="85"/>
      <c r="I12" s="28">
        <f aca="true" t="shared" si="0" ref="I12:J68">C12+F12</f>
        <v>378085866</v>
      </c>
      <c r="J12" s="28">
        <f>D12+G12</f>
        <v>413937713</v>
      </c>
      <c r="K12" s="85">
        <f>J12/I12*100</f>
        <v>109.4824615845333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807122</v>
      </c>
      <c r="E13" s="85">
        <f>D13/C13*100</f>
        <v>192.17190476190476</v>
      </c>
      <c r="F13" s="28"/>
      <c r="G13" s="28"/>
      <c r="H13" s="85"/>
      <c r="I13" s="28">
        <f>C13+F13</f>
        <v>420000</v>
      </c>
      <c r="J13" s="28">
        <f t="shared" si="0"/>
        <v>807122</v>
      </c>
      <c r="K13" s="85">
        <f aca="true" t="shared" si="1" ref="K13:K68">J13/I13*100</f>
        <v>192.17190476190476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30660766</v>
      </c>
      <c r="H14" s="85">
        <f>G14/F14*100</f>
        <v>109.1130462633452</v>
      </c>
      <c r="I14" s="28">
        <f t="shared" si="0"/>
        <v>28100000</v>
      </c>
      <c r="J14" s="28">
        <f t="shared" si="0"/>
        <v>30660766</v>
      </c>
      <c r="K14" s="85">
        <f t="shared" si="1"/>
        <v>109.1130462633452</v>
      </c>
    </row>
    <row r="15" spans="1:11" s="21" customFormat="1" ht="18.75" customHeight="1">
      <c r="A15" s="142" t="s">
        <v>16</v>
      </c>
      <c r="B15" s="72">
        <v>13050000</v>
      </c>
      <c r="C15" s="28">
        <v>68250000</v>
      </c>
      <c r="D15" s="28">
        <v>74998381</v>
      </c>
      <c r="E15" s="85">
        <f>D15/C15*100</f>
        <v>109.88773772893774</v>
      </c>
      <c r="F15" s="28"/>
      <c r="G15" s="28"/>
      <c r="H15" s="85"/>
      <c r="I15" s="28">
        <f t="shared" si="0"/>
        <v>68250000</v>
      </c>
      <c r="J15" s="28">
        <f t="shared" si="0"/>
        <v>74998381</v>
      </c>
      <c r="K15" s="85">
        <f t="shared" si="1"/>
        <v>109.88773772893774</v>
      </c>
    </row>
    <row r="16" spans="1:11" s="21" customFormat="1" ht="32.25" customHeight="1">
      <c r="A16" s="143" t="s">
        <v>17</v>
      </c>
      <c r="B16" s="73">
        <v>14060000</v>
      </c>
      <c r="C16" s="28">
        <v>25455700</v>
      </c>
      <c r="D16" s="28">
        <v>29124757</v>
      </c>
      <c r="E16" s="85">
        <f>D16/C16*100</f>
        <v>114.41349874487837</v>
      </c>
      <c r="F16" s="28"/>
      <c r="G16" s="28"/>
      <c r="H16" s="85"/>
      <c r="I16" s="28">
        <f t="shared" si="0"/>
        <v>25455700</v>
      </c>
      <c r="J16" s="28">
        <f t="shared" si="0"/>
        <v>29124757</v>
      </c>
      <c r="K16" s="85">
        <f t="shared" si="1"/>
        <v>114.41349874487837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1300474</v>
      </c>
      <c r="H18" s="85">
        <f>G18/F18*100</f>
        <v>100.03646153846152</v>
      </c>
      <c r="I18" s="28">
        <f t="shared" si="0"/>
        <v>1300000</v>
      </c>
      <c r="J18" s="28">
        <f t="shared" si="0"/>
        <v>1300474</v>
      </c>
      <c r="K18" s="85">
        <f t="shared" si="1"/>
        <v>100.03646153846152</v>
      </c>
    </row>
    <row r="19" spans="1:12" s="21" customFormat="1" ht="15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8681545</v>
      </c>
      <c r="D21" s="32">
        <f>SUM(D22:D29)</f>
        <v>-25846299</v>
      </c>
      <c r="E21" s="88">
        <f>D21/C21*100</f>
        <v>-297.71542968446283</v>
      </c>
      <c r="F21" s="32">
        <f>F24+F29</f>
        <v>20314300</v>
      </c>
      <c r="G21" s="32">
        <f>G24+G29+G28</f>
        <v>54943930</v>
      </c>
      <c r="H21" s="88">
        <f>G21/F21*100</f>
        <v>270.46922611165536</v>
      </c>
      <c r="I21" s="32">
        <f t="shared" si="0"/>
        <v>28995845</v>
      </c>
      <c r="J21" s="32">
        <f t="shared" si="0"/>
        <v>29097631</v>
      </c>
      <c r="K21" s="88">
        <f t="shared" si="1"/>
        <v>100.35103650195398</v>
      </c>
    </row>
    <row r="22" spans="1:11" s="21" customFormat="1" ht="33.75" customHeight="1">
      <c r="A22" s="146" t="s">
        <v>23</v>
      </c>
      <c r="B22" s="72">
        <v>21040000</v>
      </c>
      <c r="C22" s="28">
        <v>6662400</v>
      </c>
      <c r="D22" s="28">
        <v>8782630</v>
      </c>
      <c r="E22" s="85">
        <f>D22/C22*100</f>
        <v>131.82381724303553</v>
      </c>
      <c r="F22" s="28"/>
      <c r="G22" s="28"/>
      <c r="H22" s="85"/>
      <c r="I22" s="28">
        <f t="shared" si="0"/>
        <v>6662400</v>
      </c>
      <c r="J22" s="28">
        <f t="shared" si="0"/>
        <v>8782630</v>
      </c>
      <c r="K22" s="85">
        <f t="shared" si="1"/>
        <v>131.82381724303553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683541</v>
      </c>
      <c r="H24" s="85">
        <f>G24/F24*100</f>
        <v>102.7263300270514</v>
      </c>
      <c r="I24" s="28">
        <f t="shared" si="0"/>
        <v>665400</v>
      </c>
      <c r="J24" s="28">
        <f t="shared" si="0"/>
        <v>683541</v>
      </c>
      <c r="K24" s="85">
        <f t="shared" si="1"/>
        <v>102.7263300270514</v>
      </c>
    </row>
    <row r="25" spans="1:11" s="21" customFormat="1" ht="31.5" customHeight="1">
      <c r="A25" s="144" t="s">
        <v>26</v>
      </c>
      <c r="B25" s="72">
        <v>22080000</v>
      </c>
      <c r="C25" s="28">
        <v>1783135</v>
      </c>
      <c r="D25" s="28">
        <v>2145538</v>
      </c>
      <c r="E25" s="85">
        <f>D25/C25*100</f>
        <v>120.32392387564599</v>
      </c>
      <c r="F25" s="28"/>
      <c r="G25" s="28"/>
      <c r="H25" s="85"/>
      <c r="I25" s="28">
        <f t="shared" si="0"/>
        <v>1783135</v>
      </c>
      <c r="J25" s="28">
        <f t="shared" si="0"/>
        <v>2145538</v>
      </c>
      <c r="K25" s="85">
        <f t="shared" si="1"/>
        <v>120.32392387564599</v>
      </c>
    </row>
    <row r="26" spans="1:11" s="21" customFormat="1" ht="21" customHeight="1">
      <c r="A26" s="142" t="s">
        <v>20</v>
      </c>
      <c r="B26" s="72">
        <v>23030000</v>
      </c>
      <c r="C26" s="29">
        <v>30010</v>
      </c>
      <c r="D26" s="29">
        <v>34142</v>
      </c>
      <c r="E26" s="85">
        <f>D26/C26*100</f>
        <v>113.76874375208263</v>
      </c>
      <c r="F26" s="28"/>
      <c r="G26" s="28"/>
      <c r="H26" s="85"/>
      <c r="I26" s="28">
        <f t="shared" si="0"/>
        <v>30010</v>
      </c>
      <c r="J26" s="28">
        <f t="shared" si="0"/>
        <v>34142</v>
      </c>
      <c r="K26" s="85">
        <f t="shared" si="1"/>
        <v>113.76874375208263</v>
      </c>
    </row>
    <row r="27" spans="1:11" s="21" customFormat="1" ht="30">
      <c r="A27" s="142" t="s">
        <v>27</v>
      </c>
      <c r="B27" s="72">
        <v>24030000</v>
      </c>
      <c r="C27" s="28"/>
      <c r="D27" s="28">
        <v>2195</v>
      </c>
      <c r="E27" s="85"/>
      <c r="F27" s="28"/>
      <c r="G27" s="28"/>
      <c r="H27" s="85"/>
      <c r="I27" s="28"/>
      <c r="J27" s="28">
        <f t="shared" si="0"/>
        <v>2195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-36811713</v>
      </c>
      <c r="E28" s="85"/>
      <c r="F28" s="28"/>
      <c r="G28" s="28">
        <v>23933</v>
      </c>
      <c r="H28" s="85"/>
      <c r="I28" s="28">
        <f t="shared" si="0"/>
        <v>206000</v>
      </c>
      <c r="J28" s="28">
        <f t="shared" si="0"/>
        <v>-36787780</v>
      </c>
      <c r="K28" s="85"/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54236456</v>
      </c>
      <c r="H29" s="85">
        <f>G29/F29*100</f>
        <v>276.0279506740835</v>
      </c>
      <c r="I29" s="28">
        <f t="shared" si="0"/>
        <v>19648900</v>
      </c>
      <c r="J29" s="28">
        <f t="shared" si="0"/>
        <v>54236456</v>
      </c>
      <c r="K29" s="85">
        <f t="shared" si="1"/>
        <v>276.0279506740835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266"/>
      <c r="B31" s="148"/>
      <c r="C31" s="267" t="s">
        <v>1</v>
      </c>
      <c r="D31" s="267"/>
      <c r="E31" s="267"/>
      <c r="F31" s="268" t="s">
        <v>66</v>
      </c>
      <c r="G31" s="268"/>
      <c r="H31" s="268"/>
      <c r="I31" s="269" t="s">
        <v>2</v>
      </c>
      <c r="J31" s="269"/>
      <c r="K31" s="269"/>
    </row>
    <row r="32" spans="1:11" s="8" customFormat="1" ht="15.75" hidden="1">
      <c r="A32" s="266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266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266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934345</v>
      </c>
      <c r="H35" s="88">
        <f>G35/F35*100</f>
        <v>93.4345</v>
      </c>
      <c r="I35" s="32">
        <f t="shared" si="0"/>
        <v>1000000</v>
      </c>
      <c r="J35" s="32">
        <f t="shared" si="0"/>
        <v>934345</v>
      </c>
      <c r="K35" s="88">
        <f t="shared" si="1"/>
        <v>93.4345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40200000</v>
      </c>
      <c r="G36" s="34">
        <f>G37+G38</f>
        <v>42741574</v>
      </c>
      <c r="H36" s="88">
        <f>G36/F36*100</f>
        <v>106.32232338308458</v>
      </c>
      <c r="I36" s="34">
        <f>I37+I38</f>
        <v>40200000</v>
      </c>
      <c r="J36" s="34">
        <f>J37+J38</f>
        <v>42741574</v>
      </c>
      <c r="K36" s="99">
        <f t="shared" si="1"/>
        <v>106.32232338308458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40200000</v>
      </c>
      <c r="G37" s="28">
        <v>42709566</v>
      </c>
      <c r="H37" s="85">
        <f>G37/F37*100</f>
        <v>106.24270149253732</v>
      </c>
      <c r="I37" s="28">
        <f t="shared" si="0"/>
        <v>40200000</v>
      </c>
      <c r="J37" s="28">
        <f t="shared" si="0"/>
        <v>42709566</v>
      </c>
      <c r="K37" s="85">
        <f t="shared" si="1"/>
        <v>106.24270149253732</v>
      </c>
    </row>
    <row r="38" spans="1:11" s="21" customFormat="1" ht="30.75" thickBot="1">
      <c r="A38" s="196" t="s">
        <v>32</v>
      </c>
      <c r="B38" s="37">
        <v>50110000</v>
      </c>
      <c r="C38" s="100"/>
      <c r="D38" s="101"/>
      <c r="E38" s="100"/>
      <c r="F38" s="38"/>
      <c r="G38" s="38">
        <v>32008</v>
      </c>
      <c r="H38" s="100"/>
      <c r="I38" s="38">
        <f t="shared" si="0"/>
        <v>0</v>
      </c>
      <c r="J38" s="38">
        <f t="shared" si="0"/>
        <v>32008</v>
      </c>
      <c r="K38" s="100"/>
    </row>
    <row r="39" spans="1:11" s="42" customFormat="1" ht="15" thickBot="1">
      <c r="A39" s="245" t="s">
        <v>33</v>
      </c>
      <c r="B39" s="246">
        <v>900101</v>
      </c>
      <c r="C39" s="247">
        <f>C21+C11</f>
        <v>480893111</v>
      </c>
      <c r="D39" s="247">
        <f>D21+D11</f>
        <v>493021674</v>
      </c>
      <c r="E39" s="248">
        <f aca="true" t="shared" si="2" ref="E39:E52">D39/C39*100</f>
        <v>102.52209123453216</v>
      </c>
      <c r="F39" s="247">
        <f>F36+F21+F11+F35</f>
        <v>90914300</v>
      </c>
      <c r="G39" s="247">
        <f>G36+G21+G11+G35</f>
        <v>130581089</v>
      </c>
      <c r="H39" s="248">
        <f>G39/F39*100</f>
        <v>143.63096784554244</v>
      </c>
      <c r="I39" s="247">
        <f t="shared" si="0"/>
        <v>571807411</v>
      </c>
      <c r="J39" s="247">
        <f t="shared" si="0"/>
        <v>623602763</v>
      </c>
      <c r="K39" s="248">
        <f t="shared" si="1"/>
        <v>109.05818130433431</v>
      </c>
    </row>
    <row r="40" spans="1:11" s="46" customFormat="1" ht="14.25">
      <c r="A40" s="237" t="s">
        <v>34</v>
      </c>
      <c r="B40" s="33">
        <v>40000000</v>
      </c>
      <c r="C40" s="238">
        <f>SUM(C41:C66)</f>
        <v>901744758</v>
      </c>
      <c r="D40" s="239">
        <f>SUM(D41:D66)</f>
        <v>897220036</v>
      </c>
      <c r="E40" s="240">
        <f t="shared" si="2"/>
        <v>99.49822586049343</v>
      </c>
      <c r="F40" s="239">
        <f>SUM(F41:F66)</f>
        <v>9391300</v>
      </c>
      <c r="G40" s="239">
        <f>SUM(G41:G66)</f>
        <v>9380100</v>
      </c>
      <c r="H40" s="240">
        <f>G40/F40*100</f>
        <v>99.8807406855281</v>
      </c>
      <c r="I40" s="238">
        <f>SUM(I41:I66)</f>
        <v>911136058</v>
      </c>
      <c r="J40" s="238">
        <f>SUM(J41:J66)</f>
        <v>906600136</v>
      </c>
      <c r="K40" s="99">
        <f t="shared" si="1"/>
        <v>99.50216853342884</v>
      </c>
    </row>
    <row r="41" spans="1:13" s="48" customFormat="1" ht="73.5" customHeight="1">
      <c r="A41" s="244" t="s">
        <v>121</v>
      </c>
      <c r="B41" s="133">
        <v>41020600</v>
      </c>
      <c r="C41" s="47">
        <v>29135300</v>
      </c>
      <c r="D41" s="185">
        <v>29135300</v>
      </c>
      <c r="E41" s="182">
        <f t="shared" si="2"/>
        <v>100</v>
      </c>
      <c r="F41" s="182"/>
      <c r="G41" s="182"/>
      <c r="H41" s="183"/>
      <c r="I41" s="47">
        <f t="shared" si="0"/>
        <v>29135300</v>
      </c>
      <c r="J41" s="47">
        <f t="shared" si="0"/>
        <v>29135300</v>
      </c>
      <c r="K41" s="83">
        <f t="shared" si="1"/>
        <v>100</v>
      </c>
      <c r="M41" s="242"/>
    </row>
    <row r="42" spans="1:13" s="48" customFormat="1" ht="120">
      <c r="A42" s="244" t="s">
        <v>123</v>
      </c>
      <c r="B42" s="133">
        <v>41021000</v>
      </c>
      <c r="C42" s="47">
        <v>156726253</v>
      </c>
      <c r="D42" s="185">
        <v>156726248</v>
      </c>
      <c r="E42" s="182">
        <f t="shared" si="2"/>
        <v>99.99999680972402</v>
      </c>
      <c r="F42" s="182"/>
      <c r="G42" s="182"/>
      <c r="H42" s="183"/>
      <c r="I42" s="47">
        <f t="shared" si="0"/>
        <v>156726253</v>
      </c>
      <c r="J42" s="47">
        <f t="shared" si="0"/>
        <v>156726248</v>
      </c>
      <c r="K42" s="83">
        <f t="shared" si="1"/>
        <v>99.99999680972402</v>
      </c>
      <c r="M42" s="242"/>
    </row>
    <row r="43" spans="1:11" s="48" customFormat="1" ht="87" customHeight="1">
      <c r="A43" s="221" t="s">
        <v>109</v>
      </c>
      <c r="B43" s="133">
        <v>41021200</v>
      </c>
      <c r="C43" s="47">
        <v>57812400</v>
      </c>
      <c r="D43" s="47">
        <v>57812400</v>
      </c>
      <c r="E43" s="83">
        <f t="shared" si="2"/>
        <v>100</v>
      </c>
      <c r="F43" s="83"/>
      <c r="G43" s="83"/>
      <c r="H43" s="183"/>
      <c r="I43" s="47">
        <f t="shared" si="0"/>
        <v>57812400</v>
      </c>
      <c r="J43" s="47">
        <f t="shared" si="0"/>
        <v>57812400</v>
      </c>
      <c r="K43" s="83">
        <f t="shared" si="1"/>
        <v>100</v>
      </c>
    </row>
    <row r="44" spans="1:11" s="48" customFormat="1" ht="87" customHeight="1">
      <c r="A44" s="241" t="s">
        <v>110</v>
      </c>
      <c r="B44" s="133">
        <v>41021300</v>
      </c>
      <c r="C44" s="47">
        <v>1482500</v>
      </c>
      <c r="D44" s="47">
        <v>1482500</v>
      </c>
      <c r="E44" s="83">
        <f t="shared" si="2"/>
        <v>100</v>
      </c>
      <c r="F44" s="83"/>
      <c r="G44" s="83"/>
      <c r="H44" s="183"/>
      <c r="I44" s="47">
        <f t="shared" si="0"/>
        <v>1482500</v>
      </c>
      <c r="J44" s="47">
        <f t="shared" si="0"/>
        <v>1482500</v>
      </c>
      <c r="K44" s="83">
        <f t="shared" si="1"/>
        <v>100</v>
      </c>
    </row>
    <row r="45" spans="1:11" s="48" customFormat="1" ht="30">
      <c r="A45" s="153" t="s">
        <v>98</v>
      </c>
      <c r="B45" s="133">
        <v>41030400</v>
      </c>
      <c r="C45" s="47">
        <v>47446000</v>
      </c>
      <c r="D45" s="47">
        <v>45786987</v>
      </c>
      <c r="E45" s="83">
        <f t="shared" si="2"/>
        <v>96.50336593179615</v>
      </c>
      <c r="F45" s="83"/>
      <c r="G45" s="83"/>
      <c r="H45" s="183"/>
      <c r="I45" s="47">
        <f t="shared" si="0"/>
        <v>47446000</v>
      </c>
      <c r="J45" s="47">
        <f t="shared" si="0"/>
        <v>45786987</v>
      </c>
      <c r="K45" s="83">
        <f t="shared" si="1"/>
        <v>96.50336593179615</v>
      </c>
    </row>
    <row r="46" spans="1:11" s="48" customFormat="1" ht="42" customHeight="1">
      <c r="A46" s="137" t="s">
        <v>79</v>
      </c>
      <c r="B46" s="134">
        <v>41030500</v>
      </c>
      <c r="C46" s="47">
        <v>28023405</v>
      </c>
      <c r="D46" s="47">
        <v>26959040</v>
      </c>
      <c r="E46" s="83">
        <f t="shared" si="2"/>
        <v>96.20187125725799</v>
      </c>
      <c r="F46" s="47">
        <v>153500</v>
      </c>
      <c r="G46" s="47">
        <v>142300</v>
      </c>
      <c r="H46" s="186">
        <f>G46/F46*100</f>
        <v>92.70358306188925</v>
      </c>
      <c r="I46" s="47">
        <f t="shared" si="0"/>
        <v>28176905</v>
      </c>
      <c r="J46" s="47">
        <f t="shared" si="0"/>
        <v>27101340</v>
      </c>
      <c r="K46" s="83">
        <f t="shared" si="1"/>
        <v>96.18281354889758</v>
      </c>
    </row>
    <row r="47" spans="1:13" s="48" customFormat="1" ht="56.25" customHeight="1">
      <c r="A47" s="244" t="s">
        <v>122</v>
      </c>
      <c r="B47" s="134">
        <v>41030600</v>
      </c>
      <c r="C47" s="47">
        <v>115485600</v>
      </c>
      <c r="D47" s="47">
        <v>115224879</v>
      </c>
      <c r="E47" s="83">
        <f t="shared" si="2"/>
        <v>99.77423938568964</v>
      </c>
      <c r="F47" s="47"/>
      <c r="G47" s="47"/>
      <c r="H47" s="85"/>
      <c r="I47" s="47">
        <f t="shared" si="0"/>
        <v>115485600</v>
      </c>
      <c r="J47" s="47">
        <f t="shared" si="0"/>
        <v>115224879</v>
      </c>
      <c r="K47" s="83">
        <f t="shared" si="1"/>
        <v>99.77423938568964</v>
      </c>
      <c r="M47" s="137"/>
    </row>
    <row r="48" spans="1:11" s="21" customFormat="1" ht="45" hidden="1">
      <c r="A48" s="142" t="s">
        <v>35</v>
      </c>
      <c r="B48" s="132">
        <v>41030500</v>
      </c>
      <c r="C48" s="28"/>
      <c r="D48" s="28"/>
      <c r="E48" s="83" t="e">
        <f t="shared" si="2"/>
        <v>#DIV/0!</v>
      </c>
      <c r="F48" s="28"/>
      <c r="G48" s="28"/>
      <c r="H48" s="85" t="e">
        <f>G48/F48*100</f>
        <v>#DIV/0!</v>
      </c>
      <c r="I48" s="47">
        <f t="shared" si="0"/>
        <v>0</v>
      </c>
      <c r="J48" s="47">
        <f t="shared" si="0"/>
        <v>0</v>
      </c>
      <c r="K48" s="83" t="e">
        <f t="shared" si="1"/>
        <v>#DIV/0!</v>
      </c>
    </row>
    <row r="49" spans="1:11" s="21" customFormat="1" ht="193.5" customHeight="1">
      <c r="A49" s="230" t="s">
        <v>116</v>
      </c>
      <c r="B49" s="132">
        <v>41030700</v>
      </c>
      <c r="C49" s="28">
        <v>6692700</v>
      </c>
      <c r="D49" s="28">
        <v>6689592</v>
      </c>
      <c r="E49" s="83">
        <f t="shared" si="2"/>
        <v>99.95356134295575</v>
      </c>
      <c r="F49" s="85"/>
      <c r="G49" s="85"/>
      <c r="H49" s="85"/>
      <c r="I49" s="47">
        <f t="shared" si="0"/>
        <v>6692700</v>
      </c>
      <c r="J49" s="47">
        <f t="shared" si="0"/>
        <v>6689592</v>
      </c>
      <c r="K49" s="83">
        <f t="shared" si="1"/>
        <v>99.95356134295575</v>
      </c>
    </row>
    <row r="50" spans="1:13" s="21" customFormat="1" ht="285" customHeight="1">
      <c r="A50" s="233" t="s">
        <v>124</v>
      </c>
      <c r="B50" s="264">
        <v>41030800</v>
      </c>
      <c r="C50" s="251">
        <v>219261000</v>
      </c>
      <c r="D50" s="251">
        <v>219226167</v>
      </c>
      <c r="E50" s="257">
        <f t="shared" si="2"/>
        <v>99.984113453829</v>
      </c>
      <c r="F50" s="253"/>
      <c r="G50" s="253"/>
      <c r="H50" s="253"/>
      <c r="I50" s="255">
        <f t="shared" si="0"/>
        <v>219261000</v>
      </c>
      <c r="J50" s="255">
        <f t="shared" si="0"/>
        <v>219226167</v>
      </c>
      <c r="K50" s="257">
        <f t="shared" si="1"/>
        <v>99.984113453829</v>
      </c>
      <c r="M50" s="137"/>
    </row>
    <row r="51" spans="1:13" s="21" customFormat="1" ht="29.25" customHeight="1">
      <c r="A51" s="236" t="s">
        <v>117</v>
      </c>
      <c r="B51" s="265"/>
      <c r="C51" s="252"/>
      <c r="D51" s="252"/>
      <c r="E51" s="258"/>
      <c r="F51" s="254"/>
      <c r="G51" s="254"/>
      <c r="H51" s="254"/>
      <c r="I51" s="256"/>
      <c r="J51" s="256"/>
      <c r="K51" s="258"/>
      <c r="M51" s="234"/>
    </row>
    <row r="52" spans="1:11" s="21" customFormat="1" ht="209.25" customHeight="1">
      <c r="A52" s="235" t="s">
        <v>100</v>
      </c>
      <c r="B52" s="132">
        <v>41030900</v>
      </c>
      <c r="C52" s="29">
        <v>79174000</v>
      </c>
      <c r="D52" s="29">
        <v>79145988</v>
      </c>
      <c r="E52" s="83">
        <f t="shared" si="2"/>
        <v>99.96461969838583</v>
      </c>
      <c r="F52" s="85"/>
      <c r="G52" s="85"/>
      <c r="H52" s="85"/>
      <c r="I52" s="47">
        <f t="shared" si="0"/>
        <v>79174000</v>
      </c>
      <c r="J52" s="47">
        <f t="shared" si="0"/>
        <v>79145988</v>
      </c>
      <c r="K52" s="83">
        <f t="shared" si="1"/>
        <v>99.96461969838583</v>
      </c>
    </row>
    <row r="53" spans="1:11" s="8" customFormat="1" ht="18.75" customHeight="1" hidden="1">
      <c r="A53" s="266"/>
      <c r="B53" s="154"/>
      <c r="C53" s="267" t="s">
        <v>1</v>
      </c>
      <c r="D53" s="267"/>
      <c r="E53" s="267"/>
      <c r="F53" s="268" t="s">
        <v>66</v>
      </c>
      <c r="G53" s="268"/>
      <c r="H53" s="268"/>
      <c r="I53" s="269" t="s">
        <v>2</v>
      </c>
      <c r="J53" s="269"/>
      <c r="K53" s="269"/>
    </row>
    <row r="54" spans="1:11" s="8" customFormat="1" ht="15.75" hidden="1">
      <c r="A54" s="266"/>
      <c r="B54" s="154" t="s">
        <v>3</v>
      </c>
      <c r="C54" s="149" t="s">
        <v>4</v>
      </c>
      <c r="D54" s="149" t="s">
        <v>5</v>
      </c>
      <c r="E54" s="149" t="s">
        <v>6</v>
      </c>
      <c r="F54" s="149" t="s">
        <v>4</v>
      </c>
      <c r="G54" s="149" t="s">
        <v>5</v>
      </c>
      <c r="H54" s="149" t="s">
        <v>6</v>
      </c>
      <c r="I54" s="149" t="s">
        <v>4</v>
      </c>
      <c r="J54" s="149" t="s">
        <v>5</v>
      </c>
      <c r="K54" s="149" t="s">
        <v>6</v>
      </c>
    </row>
    <row r="55" spans="1:11" s="21" customFormat="1" ht="15" customHeight="1" hidden="1">
      <c r="A55" s="266"/>
      <c r="B55" s="132" t="s">
        <v>7</v>
      </c>
      <c r="C55" s="150" t="s">
        <v>8</v>
      </c>
      <c r="D55" s="150"/>
      <c r="E55" s="150" t="s">
        <v>9</v>
      </c>
      <c r="F55" s="150" t="s">
        <v>10</v>
      </c>
      <c r="G55" s="150"/>
      <c r="H55" s="150" t="s">
        <v>9</v>
      </c>
      <c r="I55" s="150" t="s">
        <v>8</v>
      </c>
      <c r="J55" s="150"/>
      <c r="K55" s="150" t="s">
        <v>9</v>
      </c>
    </row>
    <row r="56" spans="1:11" s="21" customFormat="1" ht="15" customHeight="1" hidden="1">
      <c r="A56" s="266"/>
      <c r="B56" s="132" t="s">
        <v>72</v>
      </c>
      <c r="C56" s="150" t="s">
        <v>10</v>
      </c>
      <c r="D56" s="150"/>
      <c r="E56" s="150"/>
      <c r="F56" s="150"/>
      <c r="G56" s="150"/>
      <c r="H56" s="150"/>
      <c r="I56" s="150" t="s">
        <v>10</v>
      </c>
      <c r="J56" s="150"/>
      <c r="K56" s="150"/>
    </row>
    <row r="57" spans="1:11" s="21" customFormat="1" ht="120" customHeight="1">
      <c r="A57" s="146" t="s">
        <v>101</v>
      </c>
      <c r="B57" s="132">
        <v>41031000</v>
      </c>
      <c r="C57" s="29">
        <v>23952900</v>
      </c>
      <c r="D57" s="29">
        <v>23786343</v>
      </c>
      <c r="E57" s="83">
        <f aca="true" t="shared" si="3" ref="E57:E62">D57/C57*100</f>
        <v>99.30464787144771</v>
      </c>
      <c r="F57" s="85"/>
      <c r="G57" s="85"/>
      <c r="H57" s="85"/>
      <c r="I57" s="47">
        <f t="shared" si="0"/>
        <v>23952900</v>
      </c>
      <c r="J57" s="47">
        <f t="shared" si="0"/>
        <v>23786343</v>
      </c>
      <c r="K57" s="83">
        <f t="shared" si="1"/>
        <v>99.30464787144771</v>
      </c>
    </row>
    <row r="58" spans="1:13" s="21" customFormat="1" ht="60">
      <c r="A58" s="137" t="s">
        <v>82</v>
      </c>
      <c r="B58" s="134" t="s">
        <v>77</v>
      </c>
      <c r="C58" s="87">
        <v>10000000</v>
      </c>
      <c r="D58" s="29">
        <v>10000000</v>
      </c>
      <c r="E58" s="83">
        <f t="shared" si="3"/>
        <v>100</v>
      </c>
      <c r="F58" s="85"/>
      <c r="G58" s="85"/>
      <c r="H58" s="85"/>
      <c r="I58" s="47">
        <f t="shared" si="0"/>
        <v>10000000</v>
      </c>
      <c r="J58" s="47">
        <f t="shared" si="0"/>
        <v>10000000</v>
      </c>
      <c r="K58" s="83">
        <f t="shared" si="1"/>
        <v>100</v>
      </c>
      <c r="M58" s="135"/>
    </row>
    <row r="59" spans="1:13" s="21" customFormat="1" ht="45">
      <c r="A59" s="137" t="s">
        <v>108</v>
      </c>
      <c r="B59" s="134">
        <v>41032200</v>
      </c>
      <c r="C59" s="87">
        <v>42200000</v>
      </c>
      <c r="D59" s="29">
        <v>42165743</v>
      </c>
      <c r="E59" s="83">
        <f t="shared" si="3"/>
        <v>99.9188222748815</v>
      </c>
      <c r="F59" s="85"/>
      <c r="G59" s="85"/>
      <c r="H59" s="85"/>
      <c r="I59" s="47">
        <f t="shared" si="0"/>
        <v>42200000</v>
      </c>
      <c r="J59" s="47">
        <f t="shared" si="0"/>
        <v>42165743</v>
      </c>
      <c r="K59" s="83">
        <f t="shared" si="1"/>
        <v>99.9188222748815</v>
      </c>
      <c r="M59" s="135"/>
    </row>
    <row r="60" spans="1:13" s="21" customFormat="1" ht="75" hidden="1">
      <c r="A60" s="137" t="s">
        <v>83</v>
      </c>
      <c r="B60" s="134">
        <v>41033900</v>
      </c>
      <c r="C60" s="87"/>
      <c r="D60" s="29"/>
      <c r="E60" s="83" t="e">
        <f t="shared" si="3"/>
        <v>#DIV/0!</v>
      </c>
      <c r="F60" s="85"/>
      <c r="G60" s="85"/>
      <c r="H60" s="85"/>
      <c r="I60" s="47">
        <f t="shared" si="0"/>
        <v>0</v>
      </c>
      <c r="J60" s="47">
        <f t="shared" si="0"/>
        <v>0</v>
      </c>
      <c r="K60" s="83" t="e">
        <f t="shared" si="1"/>
        <v>#DIV/0!</v>
      </c>
      <c r="M60" s="135"/>
    </row>
    <row r="61" spans="1:13" s="21" customFormat="1" ht="31.5">
      <c r="A61" s="136" t="s">
        <v>92</v>
      </c>
      <c r="B61" s="134">
        <v>41034000</v>
      </c>
      <c r="C61" s="87">
        <v>11000000</v>
      </c>
      <c r="D61" s="29">
        <v>11000000</v>
      </c>
      <c r="E61" s="83">
        <f t="shared" si="3"/>
        <v>100</v>
      </c>
      <c r="F61" s="85"/>
      <c r="G61" s="85"/>
      <c r="H61" s="85"/>
      <c r="I61" s="47">
        <f t="shared" si="0"/>
        <v>11000000</v>
      </c>
      <c r="J61" s="47">
        <f t="shared" si="0"/>
        <v>11000000</v>
      </c>
      <c r="K61" s="83">
        <f t="shared" si="1"/>
        <v>100</v>
      </c>
      <c r="M61" s="136"/>
    </row>
    <row r="62" spans="1:13" s="21" customFormat="1" ht="63">
      <c r="A62" s="136" t="s">
        <v>93</v>
      </c>
      <c r="B62" s="134">
        <v>41034500</v>
      </c>
      <c r="C62" s="87">
        <v>340000</v>
      </c>
      <c r="D62" s="29">
        <v>340000</v>
      </c>
      <c r="E62" s="83">
        <f t="shared" si="3"/>
        <v>100</v>
      </c>
      <c r="F62" s="85"/>
      <c r="G62" s="85"/>
      <c r="H62" s="85"/>
      <c r="I62" s="47">
        <f t="shared" si="0"/>
        <v>340000</v>
      </c>
      <c r="J62" s="47">
        <f t="shared" si="0"/>
        <v>340000</v>
      </c>
      <c r="K62" s="83">
        <f t="shared" si="1"/>
        <v>100</v>
      </c>
      <c r="M62" s="136"/>
    </row>
    <row r="63" spans="1:13" s="52" customFormat="1" ht="63" customHeight="1">
      <c r="A63" s="136" t="s">
        <v>84</v>
      </c>
      <c r="B63" s="134">
        <v>41034700</v>
      </c>
      <c r="C63" s="83"/>
      <c r="D63" s="83"/>
      <c r="E63" s="83"/>
      <c r="F63" s="47">
        <v>9237800</v>
      </c>
      <c r="G63" s="47">
        <v>9237800</v>
      </c>
      <c r="H63" s="83">
        <f>G63/F63*100</f>
        <v>100</v>
      </c>
      <c r="I63" s="47">
        <f aca="true" t="shared" si="4" ref="I63:J67">C63+F63</f>
        <v>9237800</v>
      </c>
      <c r="J63" s="47">
        <f t="shared" si="4"/>
        <v>9237800</v>
      </c>
      <c r="K63" s="83">
        <f>J63/I63*100</f>
        <v>100</v>
      </c>
      <c r="M63" s="136"/>
    </row>
    <row r="64" spans="1:13" s="52" customFormat="1" ht="105.75" customHeight="1">
      <c r="A64" s="136" t="s">
        <v>102</v>
      </c>
      <c r="B64" s="134">
        <v>41034800</v>
      </c>
      <c r="C64" s="83">
        <v>34441000</v>
      </c>
      <c r="D64" s="83">
        <v>33848143</v>
      </c>
      <c r="E64" s="83">
        <f>D64/C64*100</f>
        <v>98.27863012107663</v>
      </c>
      <c r="F64" s="47"/>
      <c r="G64" s="47"/>
      <c r="H64" s="83"/>
      <c r="I64" s="47">
        <f t="shared" si="4"/>
        <v>34441000</v>
      </c>
      <c r="J64" s="47">
        <f t="shared" si="4"/>
        <v>33848143</v>
      </c>
      <c r="K64" s="83">
        <f>J64/I64*100</f>
        <v>98.27863012107663</v>
      </c>
      <c r="M64" s="180"/>
    </row>
    <row r="65" spans="1:13" s="52" customFormat="1" ht="15.75">
      <c r="A65" s="136" t="s">
        <v>103</v>
      </c>
      <c r="B65" s="134">
        <v>41035000</v>
      </c>
      <c r="C65" s="83">
        <v>8571700</v>
      </c>
      <c r="D65" s="83">
        <v>8571600</v>
      </c>
      <c r="E65" s="83">
        <f>D65/C65*100</f>
        <v>99.99883337027661</v>
      </c>
      <c r="F65" s="47"/>
      <c r="G65" s="47"/>
      <c r="H65" s="83"/>
      <c r="I65" s="47">
        <f t="shared" si="4"/>
        <v>8571700</v>
      </c>
      <c r="J65" s="47">
        <f t="shared" si="4"/>
        <v>8571600</v>
      </c>
      <c r="K65" s="83">
        <f>J65/I65*100</f>
        <v>99.99883337027661</v>
      </c>
      <c r="M65" s="180"/>
    </row>
    <row r="66" spans="1:13" s="52" customFormat="1" ht="60">
      <c r="A66" s="230" t="s">
        <v>111</v>
      </c>
      <c r="B66" s="134">
        <v>41035400</v>
      </c>
      <c r="C66" s="83">
        <v>30000000</v>
      </c>
      <c r="D66" s="83">
        <v>29319106</v>
      </c>
      <c r="E66" s="83">
        <f>D66/C66*100</f>
        <v>97.73035333333333</v>
      </c>
      <c r="F66" s="47"/>
      <c r="G66" s="47"/>
      <c r="H66" s="83"/>
      <c r="I66" s="47">
        <f t="shared" si="4"/>
        <v>30000000</v>
      </c>
      <c r="J66" s="47">
        <f t="shared" si="4"/>
        <v>29319106</v>
      </c>
      <c r="K66" s="83">
        <f>J66/I66*100</f>
        <v>97.73035333333333</v>
      </c>
      <c r="M66" s="180"/>
    </row>
    <row r="67" spans="1:13" s="52" customFormat="1" ht="45" customHeight="1" thickBot="1">
      <c r="A67" s="226" t="s">
        <v>85</v>
      </c>
      <c r="B67" s="227">
        <v>43010000</v>
      </c>
      <c r="C67" s="88"/>
      <c r="D67" s="88"/>
      <c r="E67" s="88"/>
      <c r="F67" s="32">
        <v>71502000</v>
      </c>
      <c r="G67" s="32">
        <v>71145289</v>
      </c>
      <c r="H67" s="88">
        <f>G67/F67*100</f>
        <v>99.5011174512601</v>
      </c>
      <c r="I67" s="32">
        <f t="shared" si="4"/>
        <v>71502000</v>
      </c>
      <c r="J67" s="32">
        <f t="shared" si="4"/>
        <v>71145289</v>
      </c>
      <c r="K67" s="88">
        <f>J67/I67*100</f>
        <v>99.5011174512601</v>
      </c>
      <c r="M67" s="164"/>
    </row>
    <row r="68" spans="1:11" s="42" customFormat="1" ht="24" customHeight="1" thickBot="1">
      <c r="A68" s="222" t="s">
        <v>36</v>
      </c>
      <c r="B68" s="223">
        <v>900104</v>
      </c>
      <c r="C68" s="224">
        <f>C40+C39</f>
        <v>1382637869</v>
      </c>
      <c r="D68" s="224">
        <f>D40+D39</f>
        <v>1390241710</v>
      </c>
      <c r="E68" s="225">
        <f>D68/C68*100</f>
        <v>100.54995173866455</v>
      </c>
      <c r="F68" s="224">
        <f>F40+F39+F67</f>
        <v>171807600</v>
      </c>
      <c r="G68" s="224">
        <f>G40+G39+G67</f>
        <v>211106478</v>
      </c>
      <c r="H68" s="225">
        <f>G68/F68*100</f>
        <v>122.87377159101227</v>
      </c>
      <c r="I68" s="224">
        <f t="shared" si="0"/>
        <v>1554445469</v>
      </c>
      <c r="J68" s="224">
        <f>D68+G68</f>
        <v>1601348188</v>
      </c>
      <c r="K68" s="225">
        <f t="shared" si="1"/>
        <v>103.01732803982975</v>
      </c>
    </row>
    <row r="69" spans="1:11" s="69" customFormat="1" ht="14.25" hidden="1">
      <c r="A69" s="197"/>
      <c r="B69" s="82"/>
      <c r="C69" s="107"/>
      <c r="D69" s="107"/>
      <c r="E69" s="107"/>
      <c r="F69" s="107"/>
      <c r="G69" s="107"/>
      <c r="H69" s="107"/>
      <c r="I69" s="107"/>
      <c r="J69" s="107"/>
      <c r="K69" s="206"/>
    </row>
    <row r="70" spans="1:11" s="8" customFormat="1" ht="18.75" customHeight="1" hidden="1">
      <c r="A70" s="270"/>
      <c r="B70" s="11"/>
      <c r="C70" s="272" t="s">
        <v>1</v>
      </c>
      <c r="D70" s="272"/>
      <c r="E70" s="272"/>
      <c r="F70" s="273" t="s">
        <v>66</v>
      </c>
      <c r="G70" s="274"/>
      <c r="H70" s="275"/>
      <c r="I70" s="276" t="s">
        <v>2</v>
      </c>
      <c r="J70" s="276"/>
      <c r="K70" s="276"/>
    </row>
    <row r="71" spans="1:11" s="8" customFormat="1" ht="15.75" hidden="1">
      <c r="A71" s="271"/>
      <c r="B71" s="11" t="s">
        <v>3</v>
      </c>
      <c r="C71" s="89" t="s">
        <v>4</v>
      </c>
      <c r="D71" s="90" t="s">
        <v>5</v>
      </c>
      <c r="E71" s="90" t="s">
        <v>6</v>
      </c>
      <c r="F71" s="90" t="s">
        <v>4</v>
      </c>
      <c r="G71" s="90" t="s">
        <v>5</v>
      </c>
      <c r="H71" s="90" t="s">
        <v>6</v>
      </c>
      <c r="I71" s="90" t="s">
        <v>4</v>
      </c>
      <c r="J71" s="90" t="s">
        <v>5</v>
      </c>
      <c r="K71" s="207" t="s">
        <v>6</v>
      </c>
    </row>
    <row r="72" spans="1:11" s="21" customFormat="1" ht="15" customHeight="1" hidden="1">
      <c r="A72" s="271"/>
      <c r="B72" s="16" t="s">
        <v>7</v>
      </c>
      <c r="C72" s="92" t="s">
        <v>8</v>
      </c>
      <c r="D72" s="93"/>
      <c r="E72" s="93" t="s">
        <v>9</v>
      </c>
      <c r="F72" s="93" t="s">
        <v>10</v>
      </c>
      <c r="G72" s="93"/>
      <c r="H72" s="93" t="s">
        <v>9</v>
      </c>
      <c r="I72" s="93" t="s">
        <v>8</v>
      </c>
      <c r="J72" s="93"/>
      <c r="K72" s="208" t="s">
        <v>9</v>
      </c>
    </row>
    <row r="73" spans="1:11" s="21" customFormat="1" ht="13.5" customHeight="1" hidden="1">
      <c r="A73" s="271"/>
      <c r="B73" s="22" t="s">
        <v>72</v>
      </c>
      <c r="C73" s="95" t="s">
        <v>10</v>
      </c>
      <c r="D73" s="96"/>
      <c r="E73" s="96"/>
      <c r="F73" s="96"/>
      <c r="G73" s="96"/>
      <c r="H73" s="96"/>
      <c r="I73" s="96" t="s">
        <v>10</v>
      </c>
      <c r="J73" s="96"/>
      <c r="K73" s="209"/>
    </row>
    <row r="74" spans="1:11" s="35" customFormat="1" ht="14.25">
      <c r="A74" s="198" t="s">
        <v>37</v>
      </c>
      <c r="B74" s="68"/>
      <c r="C74" s="109"/>
      <c r="D74" s="109"/>
      <c r="E74" s="109"/>
      <c r="F74" s="109"/>
      <c r="G74" s="109"/>
      <c r="H74" s="109"/>
      <c r="I74" s="109"/>
      <c r="J74" s="109"/>
      <c r="K74" s="210"/>
    </row>
    <row r="75" spans="1:13" s="21" customFormat="1" ht="15">
      <c r="A75" s="142" t="s">
        <v>38</v>
      </c>
      <c r="B75" s="71" t="s">
        <v>71</v>
      </c>
      <c r="C75" s="114">
        <v>3889966</v>
      </c>
      <c r="D75" s="29">
        <v>3594722</v>
      </c>
      <c r="E75" s="85">
        <f aca="true" t="shared" si="5" ref="E75:E86">D75/C75*100</f>
        <v>92.41011361024749</v>
      </c>
      <c r="F75" s="28"/>
      <c r="G75" s="28"/>
      <c r="H75" s="85"/>
      <c r="I75" s="28">
        <f>C75+F75</f>
        <v>3889966</v>
      </c>
      <c r="J75" s="28">
        <f>D75+G75</f>
        <v>3594722</v>
      </c>
      <c r="K75" s="85">
        <f aca="true" t="shared" si="6" ref="K75:K84">J75/I75*100</f>
        <v>92.41011361024749</v>
      </c>
      <c r="M75" s="243"/>
    </row>
    <row r="76" spans="1:11" s="21" customFormat="1" ht="15">
      <c r="A76" s="142" t="s">
        <v>39</v>
      </c>
      <c r="B76" s="71" t="s">
        <v>67</v>
      </c>
      <c r="C76" s="114">
        <v>6803100</v>
      </c>
      <c r="D76" s="29">
        <v>6673214</v>
      </c>
      <c r="E76" s="85">
        <f t="shared" si="5"/>
        <v>98.09078214343461</v>
      </c>
      <c r="F76" s="28"/>
      <c r="G76" s="28">
        <v>2856</v>
      </c>
      <c r="H76" s="85"/>
      <c r="I76" s="28">
        <f aca="true" t="shared" si="7" ref="I76:J127">C76+F76</f>
        <v>6803100</v>
      </c>
      <c r="J76" s="28">
        <f t="shared" si="7"/>
        <v>6676070</v>
      </c>
      <c r="K76" s="85">
        <f t="shared" si="6"/>
        <v>98.13276300510061</v>
      </c>
    </row>
    <row r="77" spans="1:11" s="21" customFormat="1" ht="15">
      <c r="A77" s="142" t="s">
        <v>40</v>
      </c>
      <c r="B77" s="71" t="s">
        <v>68</v>
      </c>
      <c r="C77" s="114">
        <v>109267640</v>
      </c>
      <c r="D77" s="29">
        <v>108481329</v>
      </c>
      <c r="E77" s="85">
        <f t="shared" si="5"/>
        <v>99.2803807238813</v>
      </c>
      <c r="F77" s="28">
        <v>4323800</v>
      </c>
      <c r="G77" s="28">
        <v>13223961</v>
      </c>
      <c r="H77" s="85">
        <f>G77/F77*100</f>
        <v>305.8411813682409</v>
      </c>
      <c r="I77" s="28">
        <f t="shared" si="7"/>
        <v>113591440</v>
      </c>
      <c r="J77" s="28">
        <f t="shared" si="7"/>
        <v>121705290</v>
      </c>
      <c r="K77" s="85">
        <f t="shared" si="6"/>
        <v>107.14301183258175</v>
      </c>
    </row>
    <row r="78" spans="1:11" s="21" customFormat="1" ht="15">
      <c r="A78" s="142" t="s">
        <v>41</v>
      </c>
      <c r="B78" s="71" t="s">
        <v>69</v>
      </c>
      <c r="C78" s="29">
        <v>245961360</v>
      </c>
      <c r="D78" s="29">
        <v>245335307</v>
      </c>
      <c r="E78" s="85">
        <f t="shared" si="5"/>
        <v>99.74546693025277</v>
      </c>
      <c r="F78" s="28">
        <v>8103000</v>
      </c>
      <c r="G78" s="28">
        <v>28648200</v>
      </c>
      <c r="H78" s="85">
        <f>G78/F78*100</f>
        <v>353.5505368382081</v>
      </c>
      <c r="I78" s="28">
        <f t="shared" si="7"/>
        <v>254064360</v>
      </c>
      <c r="J78" s="28">
        <f t="shared" si="7"/>
        <v>273983507</v>
      </c>
      <c r="K78" s="85">
        <f t="shared" si="6"/>
        <v>107.84019726340208</v>
      </c>
    </row>
    <row r="79" spans="1:11" s="21" customFormat="1" ht="15">
      <c r="A79" s="142" t="s">
        <v>42</v>
      </c>
      <c r="B79" s="71" t="s">
        <v>70</v>
      </c>
      <c r="C79" s="29">
        <v>58760800</v>
      </c>
      <c r="D79" s="29">
        <v>58454691</v>
      </c>
      <c r="E79" s="85">
        <f t="shared" si="5"/>
        <v>99.4790591686975</v>
      </c>
      <c r="F79" s="28">
        <v>6757100</v>
      </c>
      <c r="G79" s="28">
        <v>10915326</v>
      </c>
      <c r="H79" s="85">
        <f>G79/F79*100</f>
        <v>161.53861863817318</v>
      </c>
      <c r="I79" s="28">
        <f t="shared" si="7"/>
        <v>65517900</v>
      </c>
      <c r="J79" s="28">
        <f t="shared" si="7"/>
        <v>69370017</v>
      </c>
      <c r="K79" s="85">
        <f t="shared" si="6"/>
        <v>105.87948789567432</v>
      </c>
    </row>
    <row r="80" spans="1:11" s="21" customFormat="1" ht="15">
      <c r="A80" s="142" t="s">
        <v>43</v>
      </c>
      <c r="B80" s="53">
        <v>100000</v>
      </c>
      <c r="C80" s="29">
        <v>42251065</v>
      </c>
      <c r="D80" s="29">
        <v>41888623</v>
      </c>
      <c r="E80" s="85">
        <f t="shared" si="5"/>
        <v>99.14217073581459</v>
      </c>
      <c r="F80" s="28"/>
      <c r="G80" s="28"/>
      <c r="H80" s="85"/>
      <c r="I80" s="28">
        <f t="shared" si="7"/>
        <v>42251065</v>
      </c>
      <c r="J80" s="28">
        <f t="shared" si="7"/>
        <v>41888623</v>
      </c>
      <c r="K80" s="85">
        <f t="shared" si="6"/>
        <v>99.14217073581459</v>
      </c>
    </row>
    <row r="81" spans="1:11" s="21" customFormat="1" ht="15">
      <c r="A81" s="142" t="s">
        <v>44</v>
      </c>
      <c r="B81" s="53">
        <v>110000</v>
      </c>
      <c r="C81" s="29">
        <v>40123100</v>
      </c>
      <c r="D81" s="29">
        <v>40109322</v>
      </c>
      <c r="E81" s="85">
        <f t="shared" si="5"/>
        <v>99.96566067925959</v>
      </c>
      <c r="F81" s="28">
        <v>465000</v>
      </c>
      <c r="G81" s="28">
        <v>517244</v>
      </c>
      <c r="H81" s="85">
        <f>G81/F81*100</f>
        <v>111.23526881720429</v>
      </c>
      <c r="I81" s="28">
        <f t="shared" si="7"/>
        <v>40588100</v>
      </c>
      <c r="J81" s="28">
        <f t="shared" si="7"/>
        <v>40626566</v>
      </c>
      <c r="K81" s="85">
        <f t="shared" si="6"/>
        <v>100.09477162025323</v>
      </c>
    </row>
    <row r="82" spans="1:11" s="21" customFormat="1" ht="15.75" customHeight="1">
      <c r="A82" s="142" t="s">
        <v>45</v>
      </c>
      <c r="B82" s="53">
        <v>120000</v>
      </c>
      <c r="C82" s="29">
        <v>5403300</v>
      </c>
      <c r="D82" s="29">
        <v>5254211</v>
      </c>
      <c r="E82" s="85">
        <f t="shared" si="5"/>
        <v>97.24077878333611</v>
      </c>
      <c r="F82" s="28"/>
      <c r="G82" s="28"/>
      <c r="H82" s="85"/>
      <c r="I82" s="28">
        <f t="shared" si="7"/>
        <v>5403300</v>
      </c>
      <c r="J82" s="28">
        <f t="shared" si="7"/>
        <v>5254211</v>
      </c>
      <c r="K82" s="85">
        <f t="shared" si="6"/>
        <v>97.24077878333611</v>
      </c>
    </row>
    <row r="83" spans="1:11" s="21" customFormat="1" ht="15">
      <c r="A83" s="155" t="s">
        <v>46</v>
      </c>
      <c r="B83" s="54">
        <v>130000</v>
      </c>
      <c r="C83" s="115">
        <v>19516890</v>
      </c>
      <c r="D83" s="115">
        <v>19510428</v>
      </c>
      <c r="E83" s="85">
        <f t="shared" si="5"/>
        <v>99.96689021662775</v>
      </c>
      <c r="F83" s="28"/>
      <c r="G83" s="28">
        <v>422320</v>
      </c>
      <c r="H83" s="85"/>
      <c r="I83" s="28">
        <f t="shared" si="7"/>
        <v>19516890</v>
      </c>
      <c r="J83" s="28">
        <f t="shared" si="7"/>
        <v>19932748</v>
      </c>
      <c r="K83" s="85">
        <f t="shared" si="6"/>
        <v>102.13075956261474</v>
      </c>
    </row>
    <row r="84" spans="1:11" s="21" customFormat="1" ht="15">
      <c r="A84" s="155" t="s">
        <v>47</v>
      </c>
      <c r="B84" s="54">
        <v>150000</v>
      </c>
      <c r="C84" s="115">
        <v>1194000</v>
      </c>
      <c r="D84" s="115">
        <v>1193970</v>
      </c>
      <c r="E84" s="85">
        <f t="shared" si="5"/>
        <v>99.99748743718592</v>
      </c>
      <c r="F84" s="28">
        <v>72494150</v>
      </c>
      <c r="G84" s="28">
        <v>72151020</v>
      </c>
      <c r="H84" s="85">
        <f>G84/F84*100</f>
        <v>99.52667904927502</v>
      </c>
      <c r="I84" s="28">
        <f t="shared" si="7"/>
        <v>73688150</v>
      </c>
      <c r="J84" s="28">
        <f t="shared" si="7"/>
        <v>73344990</v>
      </c>
      <c r="K84" s="85">
        <f t="shared" si="6"/>
        <v>99.53430775504609</v>
      </c>
    </row>
    <row r="85" spans="1:11" s="21" customFormat="1" ht="30" hidden="1">
      <c r="A85" s="155" t="s">
        <v>74</v>
      </c>
      <c r="B85" s="54">
        <v>160000</v>
      </c>
      <c r="C85" s="115"/>
      <c r="D85" s="115"/>
      <c r="E85" s="85" t="e">
        <f t="shared" si="5"/>
        <v>#DIV/0!</v>
      </c>
      <c r="F85" s="28"/>
      <c r="G85" s="28"/>
      <c r="H85" s="85"/>
      <c r="I85" s="28">
        <f t="shared" si="7"/>
        <v>0</v>
      </c>
      <c r="J85" s="28"/>
      <c r="K85" s="85"/>
    </row>
    <row r="86" spans="1:11" s="21" customFormat="1" ht="30">
      <c r="A86" s="155" t="s">
        <v>48</v>
      </c>
      <c r="B86" s="54">
        <v>170000</v>
      </c>
      <c r="C86" s="115">
        <v>1000000</v>
      </c>
      <c r="D86" s="115">
        <v>1000000</v>
      </c>
      <c r="E86" s="85">
        <f t="shared" si="5"/>
        <v>100</v>
      </c>
      <c r="F86" s="28">
        <v>29400000</v>
      </c>
      <c r="G86" s="28">
        <v>31943706</v>
      </c>
      <c r="H86" s="85">
        <f>G86/F86*100</f>
        <v>108.6520612244898</v>
      </c>
      <c r="I86" s="28">
        <f t="shared" si="7"/>
        <v>30400000</v>
      </c>
      <c r="J86" s="28">
        <f t="shared" si="7"/>
        <v>32943706</v>
      </c>
      <c r="K86" s="85">
        <f>J86/I86*100</f>
        <v>108.36745394736842</v>
      </c>
    </row>
    <row r="87" spans="1:11" s="21" customFormat="1" ht="28.5" customHeight="1">
      <c r="A87" s="155" t="s">
        <v>49</v>
      </c>
      <c r="B87" s="54">
        <v>180000</v>
      </c>
      <c r="C87" s="115">
        <v>9926700</v>
      </c>
      <c r="D87" s="115">
        <v>9730037</v>
      </c>
      <c r="E87" s="85">
        <f>D87/C87*100</f>
        <v>98.01884815699074</v>
      </c>
      <c r="F87" s="28">
        <v>90000</v>
      </c>
      <c r="G87" s="28"/>
      <c r="H87" s="85"/>
      <c r="I87" s="28">
        <f t="shared" si="7"/>
        <v>10016700</v>
      </c>
      <c r="J87" s="28">
        <f t="shared" si="7"/>
        <v>9730037</v>
      </c>
      <c r="K87" s="85">
        <f>J87/I87*100</f>
        <v>97.13814929068457</v>
      </c>
    </row>
    <row r="88" spans="1:11" s="21" customFormat="1" ht="15">
      <c r="A88" s="155" t="s">
        <v>75</v>
      </c>
      <c r="B88" s="54">
        <v>200200</v>
      </c>
      <c r="C88" s="115"/>
      <c r="D88" s="115"/>
      <c r="E88" s="85"/>
      <c r="F88" s="28">
        <v>665400</v>
      </c>
      <c r="G88" s="28">
        <v>618767</v>
      </c>
      <c r="H88" s="85">
        <f>G88/F88*100</f>
        <v>92.99173429516081</v>
      </c>
      <c r="I88" s="28">
        <f t="shared" si="7"/>
        <v>665400</v>
      </c>
      <c r="J88" s="28">
        <f t="shared" si="7"/>
        <v>618767</v>
      </c>
      <c r="K88" s="85">
        <f>J88/I88*100</f>
        <v>92.99173429516081</v>
      </c>
    </row>
    <row r="89" spans="1:11" s="21" customFormat="1" ht="30" customHeight="1">
      <c r="A89" s="155" t="s">
        <v>50</v>
      </c>
      <c r="B89" s="54">
        <v>210000</v>
      </c>
      <c r="C89" s="115">
        <v>6436636</v>
      </c>
      <c r="D89" s="115">
        <v>6243048</v>
      </c>
      <c r="E89" s="85">
        <f>D89/C89*100</f>
        <v>96.99240410674147</v>
      </c>
      <c r="F89" s="29"/>
      <c r="G89" s="29"/>
      <c r="H89" s="85"/>
      <c r="I89" s="28">
        <f t="shared" si="7"/>
        <v>6436636</v>
      </c>
      <c r="J89" s="28">
        <f t="shared" si="7"/>
        <v>6243048</v>
      </c>
      <c r="K89" s="85">
        <f>J89/I89*100</f>
        <v>96.99240410674147</v>
      </c>
    </row>
    <row r="90" spans="1:11" s="21" customFormat="1" ht="15">
      <c r="A90" s="155" t="s">
        <v>51</v>
      </c>
      <c r="B90" s="54">
        <v>230000</v>
      </c>
      <c r="C90" s="115">
        <v>100</v>
      </c>
      <c r="D90" s="115">
        <v>48</v>
      </c>
      <c r="E90" s="85">
        <f>D90/C90*100</f>
        <v>48</v>
      </c>
      <c r="F90" s="29"/>
      <c r="G90" s="29"/>
      <c r="H90" s="85"/>
      <c r="I90" s="28">
        <f t="shared" si="7"/>
        <v>100</v>
      </c>
      <c r="J90" s="28">
        <f t="shared" si="7"/>
        <v>48</v>
      </c>
      <c r="K90" s="85">
        <f aca="true" t="shared" si="8" ref="K90:K96">J90/I90*100</f>
        <v>48</v>
      </c>
    </row>
    <row r="91" spans="1:11" s="21" customFormat="1" ht="30">
      <c r="A91" s="142" t="s">
        <v>52</v>
      </c>
      <c r="B91" s="54">
        <v>240601</v>
      </c>
      <c r="C91" s="115"/>
      <c r="D91" s="115"/>
      <c r="E91" s="85"/>
      <c r="F91" s="29">
        <v>1350000</v>
      </c>
      <c r="G91" s="29">
        <v>2795985</v>
      </c>
      <c r="H91" s="85">
        <f aca="true" t="shared" si="9" ref="H91:H96">G91/F91*100</f>
        <v>207.10999999999999</v>
      </c>
      <c r="I91" s="28">
        <f t="shared" si="7"/>
        <v>1350000</v>
      </c>
      <c r="J91" s="28">
        <f>D91+G91</f>
        <v>2795985</v>
      </c>
      <c r="K91" s="85">
        <f t="shared" si="8"/>
        <v>207.10999999999999</v>
      </c>
    </row>
    <row r="92" spans="1:11" s="21" customFormat="1" ht="15">
      <c r="A92" s="142" t="s">
        <v>53</v>
      </c>
      <c r="B92" s="54">
        <v>240602</v>
      </c>
      <c r="C92" s="115"/>
      <c r="D92" s="115"/>
      <c r="E92" s="85"/>
      <c r="F92" s="29">
        <v>18983000</v>
      </c>
      <c r="G92" s="29">
        <v>21526778</v>
      </c>
      <c r="H92" s="85">
        <f t="shared" si="9"/>
        <v>113.40029500079018</v>
      </c>
      <c r="I92" s="28">
        <f t="shared" si="7"/>
        <v>18983000</v>
      </c>
      <c r="J92" s="28">
        <f t="shared" si="7"/>
        <v>21526778</v>
      </c>
      <c r="K92" s="85">
        <f t="shared" si="8"/>
        <v>113.40029500079018</v>
      </c>
    </row>
    <row r="93" spans="1:11" s="21" customFormat="1" ht="30">
      <c r="A93" s="142" t="s">
        <v>119</v>
      </c>
      <c r="B93" s="54">
        <v>240603</v>
      </c>
      <c r="C93" s="115"/>
      <c r="D93" s="115"/>
      <c r="E93" s="85"/>
      <c r="F93" s="29">
        <v>11487000</v>
      </c>
      <c r="G93" s="29">
        <v>16040082</v>
      </c>
      <c r="H93" s="85">
        <f t="shared" si="9"/>
        <v>139.636824236093</v>
      </c>
      <c r="I93" s="28">
        <f t="shared" si="7"/>
        <v>11487000</v>
      </c>
      <c r="J93" s="28">
        <f t="shared" si="7"/>
        <v>16040082</v>
      </c>
      <c r="K93" s="85">
        <f t="shared" si="8"/>
        <v>139.636824236093</v>
      </c>
    </row>
    <row r="94" spans="1:11" s="21" customFormat="1" ht="30">
      <c r="A94" s="142" t="s">
        <v>118</v>
      </c>
      <c r="B94" s="54">
        <v>240604</v>
      </c>
      <c r="C94" s="115"/>
      <c r="D94" s="115"/>
      <c r="E94" s="85"/>
      <c r="F94" s="29">
        <v>7130000</v>
      </c>
      <c r="G94" s="29">
        <v>6262923</v>
      </c>
      <c r="H94" s="85">
        <f t="shared" si="9"/>
        <v>87.83903225806452</v>
      </c>
      <c r="I94" s="28">
        <f t="shared" si="7"/>
        <v>7130000</v>
      </c>
      <c r="J94" s="28">
        <f t="shared" si="7"/>
        <v>6262923</v>
      </c>
      <c r="K94" s="85">
        <f t="shared" si="8"/>
        <v>87.83903225806452</v>
      </c>
    </row>
    <row r="95" spans="1:11" s="21" customFormat="1" ht="15">
      <c r="A95" s="142" t="s">
        <v>56</v>
      </c>
      <c r="B95" s="54">
        <v>240605</v>
      </c>
      <c r="C95" s="115"/>
      <c r="D95" s="115"/>
      <c r="E95" s="85"/>
      <c r="F95" s="29">
        <v>1250000</v>
      </c>
      <c r="G95" s="29">
        <v>1226549</v>
      </c>
      <c r="H95" s="85">
        <f t="shared" si="9"/>
        <v>98.12392</v>
      </c>
      <c r="I95" s="28">
        <f t="shared" si="7"/>
        <v>1250000</v>
      </c>
      <c r="J95" s="28">
        <f t="shared" si="7"/>
        <v>1226549</v>
      </c>
      <c r="K95" s="85">
        <f t="shared" si="8"/>
        <v>98.12392</v>
      </c>
    </row>
    <row r="96" spans="1:11" s="21" customFormat="1" ht="30" hidden="1">
      <c r="A96" s="142" t="s">
        <v>57</v>
      </c>
      <c r="B96" s="54">
        <v>240900</v>
      </c>
      <c r="C96" s="115"/>
      <c r="D96" s="115"/>
      <c r="E96" s="85" t="e">
        <f>D96/C96*100</f>
        <v>#DIV/0!</v>
      </c>
      <c r="F96" s="29"/>
      <c r="G96" s="29"/>
      <c r="H96" s="85" t="e">
        <f t="shared" si="9"/>
        <v>#DIV/0!</v>
      </c>
      <c r="I96" s="28">
        <f t="shared" si="7"/>
        <v>0</v>
      </c>
      <c r="J96" s="28">
        <f t="shared" si="7"/>
        <v>0</v>
      </c>
      <c r="K96" s="85" t="e">
        <f t="shared" si="8"/>
        <v>#DIV/0!</v>
      </c>
    </row>
    <row r="97" spans="1:11" s="55" customFormat="1" ht="15">
      <c r="A97" s="155" t="s">
        <v>58</v>
      </c>
      <c r="B97" s="54">
        <v>250102</v>
      </c>
      <c r="C97" s="115">
        <v>952054</v>
      </c>
      <c r="D97" s="115"/>
      <c r="E97" s="85"/>
      <c r="F97" s="87"/>
      <c r="G97" s="87"/>
      <c r="H97" s="85"/>
      <c r="I97" s="28">
        <f t="shared" si="7"/>
        <v>952054</v>
      </c>
      <c r="J97" s="28"/>
      <c r="K97" s="85"/>
    </row>
    <row r="98" spans="1:11" s="55" customFormat="1" ht="45">
      <c r="A98" s="155" t="s">
        <v>96</v>
      </c>
      <c r="B98" s="54">
        <v>250203</v>
      </c>
      <c r="C98" s="115">
        <v>7000</v>
      </c>
      <c r="D98" s="115">
        <v>7000</v>
      </c>
      <c r="E98" s="85">
        <f>D98/C98*100</f>
        <v>100</v>
      </c>
      <c r="F98" s="87"/>
      <c r="G98" s="87"/>
      <c r="H98" s="85"/>
      <c r="I98" s="28">
        <f t="shared" si="7"/>
        <v>7000</v>
      </c>
      <c r="J98" s="28">
        <f t="shared" si="7"/>
        <v>7000</v>
      </c>
      <c r="K98" s="85">
        <f>J98/I98*100</f>
        <v>100</v>
      </c>
    </row>
    <row r="99" spans="1:11" s="55" customFormat="1" ht="15" hidden="1">
      <c r="A99" s="155"/>
      <c r="B99" s="54"/>
      <c r="C99" s="111"/>
      <c r="D99" s="111"/>
      <c r="E99" s="85"/>
      <c r="F99" s="87"/>
      <c r="G99" s="87"/>
      <c r="H99" s="85"/>
      <c r="I99" s="85"/>
      <c r="J99" s="85"/>
      <c r="K99" s="85"/>
    </row>
    <row r="100" spans="1:11" s="8" customFormat="1" ht="18.75" customHeight="1" hidden="1">
      <c r="A100" s="266"/>
      <c r="B100" s="148"/>
      <c r="C100" s="267" t="s">
        <v>1</v>
      </c>
      <c r="D100" s="267"/>
      <c r="E100" s="267"/>
      <c r="F100" s="268" t="s">
        <v>66</v>
      </c>
      <c r="G100" s="268"/>
      <c r="H100" s="268"/>
      <c r="I100" s="269" t="s">
        <v>2</v>
      </c>
      <c r="J100" s="269"/>
      <c r="K100" s="269"/>
    </row>
    <row r="101" spans="1:11" s="8" customFormat="1" ht="15.75" hidden="1">
      <c r="A101" s="266"/>
      <c r="B101" s="148" t="s">
        <v>3</v>
      </c>
      <c r="C101" s="149" t="s">
        <v>4</v>
      </c>
      <c r="D101" s="149" t="s">
        <v>5</v>
      </c>
      <c r="E101" s="149" t="s">
        <v>6</v>
      </c>
      <c r="F101" s="149" t="s">
        <v>4</v>
      </c>
      <c r="G101" s="149" t="s">
        <v>5</v>
      </c>
      <c r="H101" s="149" t="s">
        <v>6</v>
      </c>
      <c r="I101" s="149" t="s">
        <v>4</v>
      </c>
      <c r="J101" s="149" t="s">
        <v>5</v>
      </c>
      <c r="K101" s="149" t="s">
        <v>6</v>
      </c>
    </row>
    <row r="102" spans="1:11" s="21" customFormat="1" ht="15" customHeight="1" hidden="1">
      <c r="A102" s="266"/>
      <c r="B102" s="26" t="s">
        <v>7</v>
      </c>
      <c r="C102" s="150" t="s">
        <v>8</v>
      </c>
      <c r="D102" s="150"/>
      <c r="E102" s="150" t="s">
        <v>9</v>
      </c>
      <c r="F102" s="150" t="s">
        <v>10</v>
      </c>
      <c r="G102" s="150"/>
      <c r="H102" s="150" t="s">
        <v>9</v>
      </c>
      <c r="I102" s="150" t="s">
        <v>8</v>
      </c>
      <c r="J102" s="150"/>
      <c r="K102" s="150" t="s">
        <v>9</v>
      </c>
    </row>
    <row r="103" spans="1:11" s="21" customFormat="1" ht="14.25" customHeight="1" hidden="1">
      <c r="A103" s="266"/>
      <c r="B103" s="26" t="s">
        <v>11</v>
      </c>
      <c r="C103" s="150" t="s">
        <v>10</v>
      </c>
      <c r="D103" s="150"/>
      <c r="E103" s="150"/>
      <c r="F103" s="150"/>
      <c r="G103" s="150"/>
      <c r="H103" s="150"/>
      <c r="I103" s="150" t="s">
        <v>10</v>
      </c>
      <c r="J103" s="150"/>
      <c r="K103" s="150"/>
    </row>
    <row r="104" spans="1:13" s="55" customFormat="1" ht="14.25" customHeight="1">
      <c r="A104" s="155" t="s">
        <v>65</v>
      </c>
      <c r="B104" s="54">
        <v>250403</v>
      </c>
      <c r="C104" s="111"/>
      <c r="D104" s="111"/>
      <c r="E104" s="85"/>
      <c r="F104" s="29">
        <v>71350</v>
      </c>
      <c r="G104" s="29">
        <v>71350</v>
      </c>
      <c r="H104" s="85">
        <f>G104/F104*100</f>
        <v>100</v>
      </c>
      <c r="I104" s="28">
        <f t="shared" si="7"/>
        <v>71350</v>
      </c>
      <c r="J104" s="28">
        <f t="shared" si="7"/>
        <v>71350</v>
      </c>
      <c r="K104" s="85">
        <f>J104/I104*100</f>
        <v>100</v>
      </c>
      <c r="M104" s="78"/>
    </row>
    <row r="105" spans="1:11" s="55" customFormat="1" ht="15">
      <c r="A105" s="155" t="s">
        <v>59</v>
      </c>
      <c r="B105" s="54">
        <v>250404</v>
      </c>
      <c r="C105" s="115">
        <v>376100</v>
      </c>
      <c r="D105" s="115">
        <v>308604</v>
      </c>
      <c r="E105" s="85">
        <f>D105/C105*100</f>
        <v>82.05370911991491</v>
      </c>
      <c r="F105" s="29"/>
      <c r="G105" s="29"/>
      <c r="H105" s="85"/>
      <c r="I105" s="28">
        <f t="shared" si="7"/>
        <v>376100</v>
      </c>
      <c r="J105" s="28">
        <f t="shared" si="7"/>
        <v>308604</v>
      </c>
      <c r="K105" s="85">
        <f>J105/I105*100</f>
        <v>82.05370911991491</v>
      </c>
    </row>
    <row r="106" spans="1:11" s="21" customFormat="1" ht="15" hidden="1">
      <c r="A106" s="155" t="s">
        <v>60</v>
      </c>
      <c r="B106" s="54">
        <v>250904</v>
      </c>
      <c r="C106" s="115"/>
      <c r="D106" s="115"/>
      <c r="E106" s="85"/>
      <c r="F106" s="29"/>
      <c r="G106" s="29"/>
      <c r="H106" s="85"/>
      <c r="I106" s="28"/>
      <c r="J106" s="28">
        <f>D106+G106</f>
        <v>0</v>
      </c>
      <c r="K106" s="85"/>
    </row>
    <row r="107" spans="1:11" s="21" customFormat="1" ht="15.75" thickBot="1">
      <c r="A107" s="199"/>
      <c r="B107" s="127"/>
      <c r="C107" s="128"/>
      <c r="D107" s="128"/>
      <c r="E107" s="129"/>
      <c r="F107" s="130"/>
      <c r="G107" s="130"/>
      <c r="H107" s="129"/>
      <c r="I107" s="131"/>
      <c r="J107" s="131"/>
      <c r="K107" s="211"/>
    </row>
    <row r="108" spans="1:11" s="56" customFormat="1" ht="15" thickBot="1">
      <c r="A108" s="200" t="s">
        <v>61</v>
      </c>
      <c r="B108" s="158">
        <v>900201</v>
      </c>
      <c r="C108" s="159">
        <f>C97++C96+C95+C94+C93+C92+C91+C90+C89+C87+C86+C84+C83+C82+C81+C80+C79+C78+C77+C76+C75+C98+C105+C106+C85</f>
        <v>551869811</v>
      </c>
      <c r="D108" s="159">
        <f>D97++D96+D95+D94+D93+D92+D91+D90+D89+D87+D86+D84+D83+D82+D81+D80+D79+D78+D77+D76+D75+D98+D105+D106</f>
        <v>547784554</v>
      </c>
      <c r="E108" s="160">
        <f>D108/C108*100</f>
        <v>99.25974262071023</v>
      </c>
      <c r="F108" s="159">
        <f>F106+F105+F98+F97+F96+F95+F94+F93+F92+F91+F90+F89+F87+F86+F84+F83+F82+F81+F80+F79+F78+F77+F76+F75+F88+F104</f>
        <v>162569800</v>
      </c>
      <c r="G108" s="159">
        <f>G106+G105+G98+G97+G96+G95+G94+G93+G92+G91+G90+G89+G87+G86+G84+G83+G82+G81+G80+G79+G78+G77+G76+G75+G88+G104</f>
        <v>206367067</v>
      </c>
      <c r="H108" s="160">
        <f>G108/F108*100</f>
        <v>126.94059228712835</v>
      </c>
      <c r="I108" s="161">
        <f t="shared" si="7"/>
        <v>714439611</v>
      </c>
      <c r="J108" s="161">
        <f t="shared" si="7"/>
        <v>754151621</v>
      </c>
      <c r="K108" s="160">
        <f aca="true" t="shared" si="10" ref="K108:K115">J108/I108*100</f>
        <v>105.55848379465063</v>
      </c>
    </row>
    <row r="109" spans="1:11" s="43" customFormat="1" ht="14.25">
      <c r="A109" s="163" t="s">
        <v>34</v>
      </c>
      <c r="B109" s="44">
        <v>250300</v>
      </c>
      <c r="C109" s="116">
        <f>SUM(C110:C126)</f>
        <v>840523977</v>
      </c>
      <c r="D109" s="116">
        <f>SUM(D110:D126)</f>
        <v>836987390</v>
      </c>
      <c r="E109" s="104">
        <f aca="true" t="shared" si="11" ref="E109:E127">D109/C109*100</f>
        <v>99.57924020054458</v>
      </c>
      <c r="F109" s="116">
        <f>F111+F112+F110+F126+F122</f>
        <v>9237800</v>
      </c>
      <c r="G109" s="116">
        <f>G111+G112+G110+G126+G122</f>
        <v>9237800</v>
      </c>
      <c r="H109" s="140">
        <f>G109/F109*100</f>
        <v>100</v>
      </c>
      <c r="I109" s="45">
        <f t="shared" si="7"/>
        <v>849761777</v>
      </c>
      <c r="J109" s="45">
        <f t="shared" si="7"/>
        <v>846225190</v>
      </c>
      <c r="K109" s="104">
        <f t="shared" si="10"/>
        <v>99.58381429999292</v>
      </c>
    </row>
    <row r="110" spans="1:11" s="21" customFormat="1" ht="31.5" customHeight="1">
      <c r="A110" s="156" t="s">
        <v>62</v>
      </c>
      <c r="B110" s="54">
        <v>250301</v>
      </c>
      <c r="C110" s="115">
        <v>14715000</v>
      </c>
      <c r="D110" s="115">
        <v>14715000</v>
      </c>
      <c r="E110" s="85">
        <f t="shared" si="11"/>
        <v>100</v>
      </c>
      <c r="F110" s="29"/>
      <c r="G110" s="29"/>
      <c r="H110" s="85"/>
      <c r="I110" s="28">
        <f>C110+F110</f>
        <v>14715000</v>
      </c>
      <c r="J110" s="28">
        <f>D110+G110</f>
        <v>14715000</v>
      </c>
      <c r="K110" s="85">
        <f t="shared" si="10"/>
        <v>100</v>
      </c>
    </row>
    <row r="111" spans="1:11" s="21" customFormat="1" ht="32.25" customHeight="1">
      <c r="A111" s="156" t="s">
        <v>63</v>
      </c>
      <c r="B111" s="26">
        <v>250309</v>
      </c>
      <c r="C111" s="115">
        <v>226135</v>
      </c>
      <c r="D111" s="115">
        <v>225521</v>
      </c>
      <c r="E111" s="85">
        <f t="shared" si="11"/>
        <v>99.72848077475844</v>
      </c>
      <c r="F111" s="111"/>
      <c r="G111" s="111"/>
      <c r="H111" s="85"/>
      <c r="I111" s="28">
        <f t="shared" si="7"/>
        <v>226135</v>
      </c>
      <c r="J111" s="28">
        <f t="shared" si="7"/>
        <v>225521</v>
      </c>
      <c r="K111" s="85">
        <f t="shared" si="10"/>
        <v>99.72848077475844</v>
      </c>
    </row>
    <row r="112" spans="1:11" s="21" customFormat="1" ht="72.75" customHeight="1">
      <c r="A112" s="244" t="s">
        <v>121</v>
      </c>
      <c r="B112" s="26">
        <v>250313</v>
      </c>
      <c r="C112" s="115">
        <v>21399200</v>
      </c>
      <c r="D112" s="115">
        <v>21399200</v>
      </c>
      <c r="E112" s="85">
        <f t="shared" si="11"/>
        <v>100</v>
      </c>
      <c r="F112" s="111"/>
      <c r="G112" s="111"/>
      <c r="H112" s="85"/>
      <c r="I112" s="28">
        <f t="shared" si="7"/>
        <v>21399200</v>
      </c>
      <c r="J112" s="28">
        <f t="shared" si="7"/>
        <v>21399200</v>
      </c>
      <c r="K112" s="85">
        <f t="shared" si="10"/>
        <v>100</v>
      </c>
    </row>
    <row r="113" spans="1:11" s="21" customFormat="1" ht="113.25" customHeight="1">
      <c r="A113" s="153" t="s">
        <v>120</v>
      </c>
      <c r="B113" s="26">
        <v>250316</v>
      </c>
      <c r="C113" s="115">
        <v>130005742</v>
      </c>
      <c r="D113" s="115">
        <v>130005696</v>
      </c>
      <c r="E113" s="85">
        <f t="shared" si="11"/>
        <v>99.99996461694745</v>
      </c>
      <c r="F113" s="111"/>
      <c r="G113" s="111"/>
      <c r="H113" s="228"/>
      <c r="I113" s="28">
        <f t="shared" si="7"/>
        <v>130005742</v>
      </c>
      <c r="J113" s="28">
        <f t="shared" si="7"/>
        <v>130005696</v>
      </c>
      <c r="K113" s="85">
        <f t="shared" si="10"/>
        <v>99.99996461694745</v>
      </c>
    </row>
    <row r="114" spans="1:11" s="21" customFormat="1" ht="86.25" customHeight="1">
      <c r="A114" s="229" t="s">
        <v>109</v>
      </c>
      <c r="B114" s="26">
        <v>250318</v>
      </c>
      <c r="C114" s="115">
        <v>47780800</v>
      </c>
      <c r="D114" s="115">
        <v>47780800</v>
      </c>
      <c r="E114" s="85">
        <f t="shared" si="11"/>
        <v>100</v>
      </c>
      <c r="F114" s="111"/>
      <c r="G114" s="111"/>
      <c r="H114" s="228"/>
      <c r="I114" s="28">
        <f t="shared" si="7"/>
        <v>47780800</v>
      </c>
      <c r="J114" s="28">
        <f t="shared" si="7"/>
        <v>47780800</v>
      </c>
      <c r="K114" s="85">
        <f t="shared" si="10"/>
        <v>100</v>
      </c>
    </row>
    <row r="115" spans="1:11" s="48" customFormat="1" ht="30">
      <c r="A115" s="153" t="s">
        <v>128</v>
      </c>
      <c r="B115" s="133">
        <v>250324</v>
      </c>
      <c r="C115" s="47">
        <v>43796000</v>
      </c>
      <c r="D115" s="47">
        <v>42380842</v>
      </c>
      <c r="E115" s="83">
        <f>D115/C115*100</f>
        <v>96.76875057082839</v>
      </c>
      <c r="F115" s="83"/>
      <c r="G115" s="83"/>
      <c r="H115" s="183"/>
      <c r="I115" s="47">
        <f t="shared" si="7"/>
        <v>43796000</v>
      </c>
      <c r="J115" s="47">
        <f>D115+G115</f>
        <v>42380842</v>
      </c>
      <c r="K115" s="83">
        <f t="shared" si="10"/>
        <v>96.76875057082839</v>
      </c>
    </row>
    <row r="116" spans="1:11" s="21" customFormat="1" ht="48.75" customHeight="1">
      <c r="A116" s="137" t="s">
        <v>80</v>
      </c>
      <c r="B116" s="138">
        <v>250326</v>
      </c>
      <c r="C116" s="115">
        <v>115485600</v>
      </c>
      <c r="D116" s="115">
        <v>115224879</v>
      </c>
      <c r="E116" s="85">
        <f t="shared" si="11"/>
        <v>99.77423938568964</v>
      </c>
      <c r="F116" s="111"/>
      <c r="G116" s="111"/>
      <c r="H116" s="85"/>
      <c r="I116" s="28">
        <f t="shared" si="7"/>
        <v>115485600</v>
      </c>
      <c r="J116" s="28">
        <f t="shared" si="7"/>
        <v>115224879</v>
      </c>
      <c r="K116" s="85">
        <f aca="true" t="shared" si="12" ref="K116:K125">J116/I116*100</f>
        <v>99.77423938568964</v>
      </c>
    </row>
    <row r="117" spans="1:11" s="21" customFormat="1" ht="287.25" customHeight="1">
      <c r="A117" s="233" t="s">
        <v>125</v>
      </c>
      <c r="B117" s="259">
        <v>250328</v>
      </c>
      <c r="C117" s="260">
        <v>219261000</v>
      </c>
      <c r="D117" s="260">
        <v>219226167</v>
      </c>
      <c r="E117" s="253">
        <f t="shared" si="11"/>
        <v>99.984113453829</v>
      </c>
      <c r="F117" s="262"/>
      <c r="G117" s="262"/>
      <c r="H117" s="253"/>
      <c r="I117" s="251">
        <f t="shared" si="7"/>
        <v>219261000</v>
      </c>
      <c r="J117" s="251">
        <f t="shared" si="7"/>
        <v>219226167</v>
      </c>
      <c r="K117" s="253">
        <f t="shared" si="12"/>
        <v>99.984113453829</v>
      </c>
    </row>
    <row r="118" spans="1:11" s="21" customFormat="1" ht="31.5" customHeight="1">
      <c r="A118" s="236" t="s">
        <v>126</v>
      </c>
      <c r="B118" s="259"/>
      <c r="C118" s="261"/>
      <c r="D118" s="261"/>
      <c r="E118" s="254"/>
      <c r="F118" s="263"/>
      <c r="G118" s="263"/>
      <c r="H118" s="254"/>
      <c r="I118" s="252"/>
      <c r="J118" s="252"/>
      <c r="K118" s="254"/>
    </row>
    <row r="119" spans="1:11" s="21" customFormat="1" ht="228" customHeight="1">
      <c r="A119" s="235" t="s">
        <v>100</v>
      </c>
      <c r="B119" s="138">
        <v>250329</v>
      </c>
      <c r="C119" s="115">
        <v>79174000</v>
      </c>
      <c r="D119" s="115">
        <v>79145988</v>
      </c>
      <c r="E119" s="85">
        <f t="shared" si="11"/>
        <v>99.96461969838583</v>
      </c>
      <c r="F119" s="111"/>
      <c r="G119" s="111"/>
      <c r="H119" s="85"/>
      <c r="I119" s="28">
        <f t="shared" si="7"/>
        <v>79174000</v>
      </c>
      <c r="J119" s="28">
        <f t="shared" si="7"/>
        <v>79145988</v>
      </c>
      <c r="K119" s="85">
        <f t="shared" si="12"/>
        <v>99.96461969838583</v>
      </c>
    </row>
    <row r="120" spans="1:11" s="21" customFormat="1" ht="135" customHeight="1">
      <c r="A120" s="146" t="s">
        <v>101</v>
      </c>
      <c r="B120" s="138">
        <v>250330</v>
      </c>
      <c r="C120" s="115">
        <v>23952900</v>
      </c>
      <c r="D120" s="115">
        <v>23786343</v>
      </c>
      <c r="E120" s="85">
        <f t="shared" si="11"/>
        <v>99.30464787144771</v>
      </c>
      <c r="F120" s="111"/>
      <c r="G120" s="111"/>
      <c r="H120" s="85"/>
      <c r="I120" s="28">
        <f t="shared" si="7"/>
        <v>23952900</v>
      </c>
      <c r="J120" s="28">
        <f t="shared" si="7"/>
        <v>23786343</v>
      </c>
      <c r="K120" s="85">
        <f t="shared" si="12"/>
        <v>99.30464787144771</v>
      </c>
    </row>
    <row r="121" spans="1:11" s="21" customFormat="1" ht="60">
      <c r="A121" s="230" t="s">
        <v>113</v>
      </c>
      <c r="B121" s="139" t="s">
        <v>112</v>
      </c>
      <c r="C121" s="115">
        <v>5800000</v>
      </c>
      <c r="D121" s="115">
        <v>5799816</v>
      </c>
      <c r="E121" s="85">
        <f t="shared" si="11"/>
        <v>99.99682758620689</v>
      </c>
      <c r="F121" s="111"/>
      <c r="G121" s="111"/>
      <c r="H121" s="85"/>
      <c r="I121" s="28">
        <f t="shared" si="7"/>
        <v>5800000</v>
      </c>
      <c r="J121" s="28">
        <f t="shared" si="7"/>
        <v>5799816</v>
      </c>
      <c r="K121" s="85">
        <f t="shared" si="12"/>
        <v>99.99682758620689</v>
      </c>
    </row>
    <row r="122" spans="1:11" s="21" customFormat="1" ht="48.75" customHeight="1">
      <c r="A122" s="137" t="s">
        <v>84</v>
      </c>
      <c r="B122" s="139">
        <v>250367</v>
      </c>
      <c r="C122" s="115"/>
      <c r="D122" s="115"/>
      <c r="E122" s="85"/>
      <c r="F122" s="111">
        <v>9237800</v>
      </c>
      <c r="G122" s="111">
        <v>9237800</v>
      </c>
      <c r="H122" s="85">
        <f>G122/F122*100</f>
        <v>100</v>
      </c>
      <c r="I122" s="28">
        <f t="shared" si="7"/>
        <v>9237800</v>
      </c>
      <c r="J122" s="28">
        <f t="shared" si="7"/>
        <v>9237800</v>
      </c>
      <c r="K122" s="85">
        <f t="shared" si="12"/>
        <v>100</v>
      </c>
    </row>
    <row r="123" spans="1:11" s="21" customFormat="1" ht="90">
      <c r="A123" s="137" t="s">
        <v>102</v>
      </c>
      <c r="B123" s="188" t="s">
        <v>104</v>
      </c>
      <c r="C123" s="189">
        <v>34441000</v>
      </c>
      <c r="D123" s="189">
        <v>33848143</v>
      </c>
      <c r="E123" s="106">
        <f t="shared" si="11"/>
        <v>98.27863012107663</v>
      </c>
      <c r="F123" s="190"/>
      <c r="G123" s="190"/>
      <c r="H123" s="100"/>
      <c r="I123" s="28">
        <f t="shared" si="7"/>
        <v>34441000</v>
      </c>
      <c r="J123" s="28">
        <f t="shared" si="7"/>
        <v>33848143</v>
      </c>
      <c r="K123" s="85">
        <f t="shared" si="12"/>
        <v>98.27863012107663</v>
      </c>
    </row>
    <row r="124" spans="1:11" s="21" customFormat="1" ht="60">
      <c r="A124" s="230" t="s">
        <v>114</v>
      </c>
      <c r="B124" s="188" t="s">
        <v>115</v>
      </c>
      <c r="C124" s="189">
        <v>26500000</v>
      </c>
      <c r="D124" s="189">
        <v>25819106</v>
      </c>
      <c r="E124" s="106">
        <f t="shared" si="11"/>
        <v>97.43058867924528</v>
      </c>
      <c r="F124" s="190"/>
      <c r="G124" s="190"/>
      <c r="H124" s="100"/>
      <c r="I124" s="38">
        <f t="shared" si="7"/>
        <v>26500000</v>
      </c>
      <c r="J124" s="28">
        <f t="shared" si="7"/>
        <v>25819106</v>
      </c>
      <c r="K124" s="100">
        <f t="shared" si="12"/>
        <v>97.43058867924528</v>
      </c>
    </row>
    <row r="125" spans="1:11" s="21" customFormat="1" ht="15">
      <c r="A125" s="231" t="s">
        <v>103</v>
      </c>
      <c r="B125" s="188" t="s">
        <v>105</v>
      </c>
      <c r="C125" s="189">
        <v>6484600</v>
      </c>
      <c r="D125" s="189">
        <v>6484600</v>
      </c>
      <c r="E125" s="106">
        <f t="shared" si="11"/>
        <v>100</v>
      </c>
      <c r="F125" s="190"/>
      <c r="G125" s="190"/>
      <c r="H125" s="100"/>
      <c r="I125" s="38">
        <f t="shared" si="7"/>
        <v>6484600</v>
      </c>
      <c r="J125" s="28">
        <f t="shared" si="7"/>
        <v>6484600</v>
      </c>
      <c r="K125" s="100">
        <f t="shared" si="12"/>
        <v>100</v>
      </c>
    </row>
    <row r="126" spans="1:11" s="52" customFormat="1" ht="45.75" thickBot="1">
      <c r="A126" s="201" t="s">
        <v>85</v>
      </c>
      <c r="B126" s="50">
        <v>250306</v>
      </c>
      <c r="C126" s="117">
        <v>71502000</v>
      </c>
      <c r="D126" s="117">
        <v>71145289</v>
      </c>
      <c r="E126" s="106">
        <f t="shared" si="11"/>
        <v>99.5011174512601</v>
      </c>
      <c r="F126" s="112"/>
      <c r="G126" s="112"/>
      <c r="H126" s="106"/>
      <c r="I126" s="51">
        <f t="shared" si="7"/>
        <v>71502000</v>
      </c>
      <c r="J126" s="28">
        <f t="shared" si="7"/>
        <v>71145289</v>
      </c>
      <c r="K126" s="106">
        <f>J126/I126*100</f>
        <v>99.5011174512601</v>
      </c>
    </row>
    <row r="127" spans="1:11" s="42" customFormat="1" ht="15" thickBot="1">
      <c r="A127" s="214" t="s">
        <v>64</v>
      </c>
      <c r="B127" s="215">
        <v>900204</v>
      </c>
      <c r="C127" s="216">
        <f>C109+C108</f>
        <v>1392393788</v>
      </c>
      <c r="D127" s="216">
        <f>D109+D108</f>
        <v>1384771944</v>
      </c>
      <c r="E127" s="217">
        <f t="shared" si="11"/>
        <v>99.45260858920177</v>
      </c>
      <c r="F127" s="216">
        <f>F109+F108</f>
        <v>171807600</v>
      </c>
      <c r="G127" s="216">
        <f>G109+G108</f>
        <v>215604867</v>
      </c>
      <c r="H127" s="217">
        <f>G127/F127*100</f>
        <v>125.49204284327354</v>
      </c>
      <c r="I127" s="218">
        <f t="shared" si="7"/>
        <v>1564201388</v>
      </c>
      <c r="J127" s="218">
        <f t="shared" si="7"/>
        <v>1600376811</v>
      </c>
      <c r="K127" s="219">
        <f>J127/I127*100</f>
        <v>102.31270879041057</v>
      </c>
    </row>
    <row r="128" spans="1:11" s="58" customFormat="1" ht="14.25">
      <c r="A128" s="232"/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1" s="58" customFormat="1" ht="14.25">
      <c r="A129" s="232"/>
      <c r="B129" s="59" t="s">
        <v>107</v>
      </c>
      <c r="C129" s="192">
        <v>1068529106</v>
      </c>
      <c r="D129" s="192">
        <v>536949130</v>
      </c>
      <c r="E129" s="192">
        <v>50.25124041871444</v>
      </c>
      <c r="F129" s="192">
        <v>160890300</v>
      </c>
      <c r="G129" s="192">
        <v>89327666</v>
      </c>
      <c r="H129" s="192">
        <v>55.52085240688842</v>
      </c>
      <c r="I129" s="192">
        <v>1229419406</v>
      </c>
      <c r="J129" s="192">
        <v>626276796</v>
      </c>
      <c r="K129" s="192">
        <v>50.94085817610724</v>
      </c>
    </row>
    <row r="130" spans="1:11" s="58" customFormat="1" ht="14.25">
      <c r="A130" s="232"/>
      <c r="B130" s="59"/>
      <c r="C130" s="84"/>
      <c r="D130" s="84"/>
      <c r="E130" s="84"/>
      <c r="F130" s="84">
        <f>F127-171807600</f>
        <v>0</v>
      </c>
      <c r="G130" s="84"/>
      <c r="H130" s="84"/>
      <c r="I130" s="84"/>
      <c r="J130" s="84"/>
      <c r="K130" s="84"/>
    </row>
    <row r="131" spans="1:11" s="58" customFormat="1" ht="14.25">
      <c r="A131" s="232"/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s="58" customFormat="1" ht="14.25">
      <c r="A132" s="232"/>
      <c r="B132" s="59" t="s">
        <v>106</v>
      </c>
      <c r="C132" s="84">
        <f>C127-C129</f>
        <v>323864682</v>
      </c>
      <c r="D132" s="84">
        <f aca="true" t="shared" si="13" ref="D132:K132">D127-D129</f>
        <v>847822814</v>
      </c>
      <c r="E132" s="84">
        <f t="shared" si="13"/>
        <v>49.201368170487335</v>
      </c>
      <c r="F132" s="84">
        <f t="shared" si="13"/>
        <v>10917300</v>
      </c>
      <c r="G132" s="84">
        <f t="shared" si="13"/>
        <v>126277201</v>
      </c>
      <c r="H132" s="84">
        <f t="shared" si="13"/>
        <v>69.97119043638511</v>
      </c>
      <c r="I132" s="84">
        <f t="shared" si="13"/>
        <v>334781982</v>
      </c>
      <c r="J132" s="84">
        <f t="shared" si="13"/>
        <v>974100015</v>
      </c>
      <c r="K132" s="84">
        <f t="shared" si="13"/>
        <v>51.37185061430333</v>
      </c>
    </row>
    <row r="133" spans="1:11" s="58" customFormat="1" ht="14.25">
      <c r="A133" s="232"/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s="58" customFormat="1" ht="14.25">
      <c r="A134" s="232"/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s="58" customFormat="1" ht="14.25">
      <c r="A135" s="232"/>
      <c r="B135" s="59"/>
      <c r="C135" s="249">
        <f>D77+D78+D79+D81+D83+D80</f>
        <v>513779700</v>
      </c>
      <c r="D135" s="249">
        <f>J45+J47+J49+J50+J52+J57+J58+J59+J61+J62+J63+J64+J66</f>
        <v>625770748</v>
      </c>
      <c r="E135" s="84"/>
      <c r="F135" s="84"/>
      <c r="G135" s="84"/>
      <c r="H135" s="84"/>
      <c r="I135" s="84"/>
      <c r="J135" s="84"/>
      <c r="K135" s="84"/>
    </row>
    <row r="136" spans="1:11" s="58" customFormat="1" ht="14.25">
      <c r="A136" s="232"/>
      <c r="B136" s="59"/>
      <c r="C136" s="250">
        <f>C135/D108</f>
        <v>0.9379229411422945</v>
      </c>
      <c r="D136" s="84"/>
      <c r="E136" s="84"/>
      <c r="F136" s="84"/>
      <c r="G136" s="84"/>
      <c r="H136" s="84"/>
      <c r="I136" s="84"/>
      <c r="J136" s="84"/>
      <c r="K136" s="84"/>
    </row>
    <row r="137" spans="1:11" s="58" customFormat="1" ht="14.25">
      <c r="A137" s="232"/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250">
        <f>D83/D108</f>
        <v>0.03561697360309287</v>
      </c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2:11" s="58" customFormat="1" ht="12.75">
      <c r="B173" s="59"/>
      <c r="C173" s="84"/>
      <c r="D173" s="84"/>
      <c r="E173" s="84"/>
      <c r="F173" s="84"/>
      <c r="G173" s="84"/>
      <c r="H173" s="84"/>
      <c r="I173" s="84"/>
      <c r="J173" s="84"/>
      <c r="K173" s="84"/>
    </row>
    <row r="174" spans="2:11" s="58" customFormat="1" ht="12.75">
      <c r="B174" s="59"/>
      <c r="C174" s="84"/>
      <c r="D174" s="84"/>
      <c r="E174" s="84"/>
      <c r="F174" s="84"/>
      <c r="G174" s="84"/>
      <c r="H174" s="84"/>
      <c r="I174" s="84"/>
      <c r="J174" s="84"/>
      <c r="K174" s="84"/>
    </row>
    <row r="175" spans="2:11" s="58" customFormat="1" ht="12.75">
      <c r="B175" s="59"/>
      <c r="C175" s="84"/>
      <c r="D175" s="84"/>
      <c r="E175" s="84"/>
      <c r="F175" s="84"/>
      <c r="G175" s="84"/>
      <c r="H175" s="84"/>
      <c r="I175" s="84"/>
      <c r="J175" s="84"/>
      <c r="K175" s="84"/>
    </row>
    <row r="176" spans="2:11" s="58" customFormat="1" ht="12.75">
      <c r="B176" s="59"/>
      <c r="C176" s="84"/>
      <c r="D176" s="84"/>
      <c r="E176" s="84"/>
      <c r="F176" s="84"/>
      <c r="G176" s="84"/>
      <c r="H176" s="84"/>
      <c r="I176" s="84"/>
      <c r="J176" s="84"/>
      <c r="K176" s="84"/>
    </row>
    <row r="177" spans="2:11" s="58" customFormat="1" ht="12.75">
      <c r="B177" s="59"/>
      <c r="C177" s="84"/>
      <c r="D177" s="84"/>
      <c r="E177" s="84"/>
      <c r="F177" s="84"/>
      <c r="G177" s="84"/>
      <c r="H177" s="84"/>
      <c r="I177" s="84"/>
      <c r="J177" s="84"/>
      <c r="K177" s="84"/>
    </row>
    <row r="178" spans="2:11" s="58" customFormat="1" ht="12.75">
      <c r="B178" s="59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2:11" s="58" customFormat="1" ht="12.75">
      <c r="B179" s="59"/>
      <c r="C179" s="84"/>
      <c r="D179" s="84"/>
      <c r="E179" s="84"/>
      <c r="F179" s="84"/>
      <c r="G179" s="84"/>
      <c r="H179" s="84"/>
      <c r="I179" s="84"/>
      <c r="J179" s="84"/>
      <c r="K179" s="84"/>
    </row>
    <row r="180" spans="2:11" s="58" customFormat="1" ht="12.75">
      <c r="B180" s="59"/>
      <c r="C180" s="84"/>
      <c r="D180" s="84"/>
      <c r="E180" s="84"/>
      <c r="F180" s="84"/>
      <c r="G180" s="84"/>
      <c r="H180" s="84"/>
      <c r="I180" s="84"/>
      <c r="J180" s="84"/>
      <c r="K180" s="84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58" customFormat="1" ht="12.75">
      <c r="B312" s="59"/>
      <c r="C312" s="60"/>
      <c r="D312" s="60"/>
      <c r="E312" s="61"/>
      <c r="F312" s="60"/>
      <c r="G312" s="60"/>
      <c r="H312" s="61"/>
      <c r="I312" s="60"/>
      <c r="J312" s="60"/>
      <c r="K312" s="61"/>
    </row>
    <row r="313" spans="2:11" s="58" customFormat="1" ht="12.75">
      <c r="B313" s="59"/>
      <c r="C313" s="60"/>
      <c r="D313" s="60"/>
      <c r="E313" s="61"/>
      <c r="F313" s="60"/>
      <c r="G313" s="60"/>
      <c r="H313" s="61"/>
      <c r="I313" s="60"/>
      <c r="J313" s="60"/>
      <c r="K313" s="61"/>
    </row>
    <row r="314" spans="2:11" s="58" customFormat="1" ht="12.75">
      <c r="B314" s="59"/>
      <c r="C314" s="60"/>
      <c r="D314" s="60"/>
      <c r="E314" s="61"/>
      <c r="F314" s="60"/>
      <c r="G314" s="60"/>
      <c r="H314" s="61"/>
      <c r="I314" s="60"/>
      <c r="J314" s="60"/>
      <c r="K314" s="61"/>
    </row>
    <row r="315" spans="2:11" s="58" customFormat="1" ht="12.75">
      <c r="B315" s="59"/>
      <c r="C315" s="60"/>
      <c r="D315" s="60"/>
      <c r="E315" s="61"/>
      <c r="F315" s="60"/>
      <c r="G315" s="60"/>
      <c r="H315" s="61"/>
      <c r="I315" s="60"/>
      <c r="J315" s="60"/>
      <c r="K315" s="61"/>
    </row>
    <row r="316" spans="2:11" s="58" customFormat="1" ht="12.75">
      <c r="B316" s="59"/>
      <c r="C316" s="60"/>
      <c r="D316" s="60"/>
      <c r="E316" s="61"/>
      <c r="F316" s="60"/>
      <c r="G316" s="60"/>
      <c r="H316" s="61"/>
      <c r="I316" s="60"/>
      <c r="J316" s="60"/>
      <c r="K316" s="61"/>
    </row>
    <row r="317" spans="2:11" s="58" customFormat="1" ht="12.75">
      <c r="B317" s="59"/>
      <c r="C317" s="60"/>
      <c r="D317" s="60"/>
      <c r="E317" s="61"/>
      <c r="F317" s="60"/>
      <c r="G317" s="60"/>
      <c r="H317" s="61"/>
      <c r="I317" s="60"/>
      <c r="J317" s="60"/>
      <c r="K317" s="61"/>
    </row>
    <row r="318" spans="2:11" s="58" customFormat="1" ht="12.75">
      <c r="B318" s="59"/>
      <c r="C318" s="60"/>
      <c r="D318" s="60"/>
      <c r="E318" s="61"/>
      <c r="F318" s="60"/>
      <c r="G318" s="60"/>
      <c r="H318" s="61"/>
      <c r="I318" s="60"/>
      <c r="J318" s="60"/>
      <c r="K318" s="61"/>
    </row>
    <row r="319" spans="2:11" s="58" customFormat="1" ht="12.75">
      <c r="B319" s="59"/>
      <c r="C319" s="60"/>
      <c r="D319" s="60"/>
      <c r="E319" s="61"/>
      <c r="F319" s="60"/>
      <c r="G319" s="60"/>
      <c r="H319" s="61"/>
      <c r="I319" s="60"/>
      <c r="J319" s="60"/>
      <c r="K319" s="61"/>
    </row>
    <row r="320" spans="2:11" s="58" customFormat="1" ht="12.75">
      <c r="B320" s="59"/>
      <c r="C320" s="60"/>
      <c r="D320" s="60"/>
      <c r="E320" s="61"/>
      <c r="F320" s="60"/>
      <c r="G320" s="60"/>
      <c r="H320" s="61"/>
      <c r="I320" s="60"/>
      <c r="J320" s="60"/>
      <c r="K320" s="61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  <row r="1178" spans="2:11" s="4" customFormat="1" ht="12.75">
      <c r="B1178" s="62"/>
      <c r="C1178" s="63"/>
      <c r="D1178" s="60"/>
      <c r="E1178" s="3"/>
      <c r="F1178" s="63"/>
      <c r="G1178" s="63"/>
      <c r="H1178" s="3"/>
      <c r="I1178" s="63"/>
      <c r="J1178" s="60"/>
      <c r="K1178" s="3"/>
    </row>
    <row r="1179" spans="2:11" s="4" customFormat="1" ht="12.75">
      <c r="B1179" s="62"/>
      <c r="C1179" s="63"/>
      <c r="D1179" s="60"/>
      <c r="E1179" s="3"/>
      <c r="F1179" s="63"/>
      <c r="G1179" s="63"/>
      <c r="H1179" s="3"/>
      <c r="I1179" s="63"/>
      <c r="J1179" s="60"/>
      <c r="K1179" s="3"/>
    </row>
    <row r="1180" spans="2:11" s="4" customFormat="1" ht="12.75">
      <c r="B1180" s="62"/>
      <c r="C1180" s="63"/>
      <c r="D1180" s="60"/>
      <c r="E1180" s="3"/>
      <c r="F1180" s="63"/>
      <c r="G1180" s="63"/>
      <c r="H1180" s="3"/>
      <c r="I1180" s="63"/>
      <c r="J1180" s="60"/>
      <c r="K1180" s="3"/>
    </row>
    <row r="1181" spans="2:11" s="4" customFormat="1" ht="12.75">
      <c r="B1181" s="62"/>
      <c r="C1181" s="63"/>
      <c r="D1181" s="60"/>
      <c r="E1181" s="3"/>
      <c r="F1181" s="63"/>
      <c r="G1181" s="63"/>
      <c r="H1181" s="3"/>
      <c r="I1181" s="63"/>
      <c r="J1181" s="60"/>
      <c r="K1181" s="3"/>
    </row>
    <row r="1182" spans="2:11" s="4" customFormat="1" ht="12.75">
      <c r="B1182" s="62"/>
      <c r="C1182" s="63"/>
      <c r="D1182" s="60"/>
      <c r="E1182" s="3"/>
      <c r="F1182" s="63"/>
      <c r="G1182" s="63"/>
      <c r="H1182" s="3"/>
      <c r="I1182" s="63"/>
      <c r="J1182" s="60"/>
      <c r="K1182" s="3"/>
    </row>
    <row r="1183" spans="2:11" s="4" customFormat="1" ht="12.75">
      <c r="B1183" s="62"/>
      <c r="C1183" s="63"/>
      <c r="D1183" s="60"/>
      <c r="E1183" s="3"/>
      <c r="F1183" s="63"/>
      <c r="G1183" s="63"/>
      <c r="H1183" s="3"/>
      <c r="I1183" s="63"/>
      <c r="J1183" s="60"/>
      <c r="K1183" s="3"/>
    </row>
    <row r="1184" spans="2:11" s="4" customFormat="1" ht="12.75">
      <c r="B1184" s="62"/>
      <c r="C1184" s="63"/>
      <c r="D1184" s="60"/>
      <c r="E1184" s="3"/>
      <c r="F1184" s="63"/>
      <c r="G1184" s="63"/>
      <c r="H1184" s="3"/>
      <c r="I1184" s="63"/>
      <c r="J1184" s="60"/>
      <c r="K1184" s="3"/>
    </row>
    <row r="1185" spans="2:11" s="4" customFormat="1" ht="12.75">
      <c r="B1185" s="62"/>
      <c r="C1185" s="63"/>
      <c r="D1185" s="60"/>
      <c r="E1185" s="3"/>
      <c r="F1185" s="63"/>
      <c r="G1185" s="63"/>
      <c r="H1185" s="3"/>
      <c r="I1185" s="63"/>
      <c r="J1185" s="60"/>
      <c r="K1185" s="3"/>
    </row>
    <row r="1186" spans="2:11" s="4" customFormat="1" ht="12.75">
      <c r="B1186" s="62"/>
      <c r="C1186" s="63"/>
      <c r="D1186" s="60"/>
      <c r="E1186" s="3"/>
      <c r="F1186" s="63"/>
      <c r="G1186" s="63"/>
      <c r="H1186" s="3"/>
      <c r="I1186" s="63"/>
      <c r="J1186" s="60"/>
      <c r="K1186" s="3"/>
    </row>
  </sheetData>
  <mergeCells count="43">
    <mergeCell ref="I1:K1"/>
    <mergeCell ref="I2:K2"/>
    <mergeCell ref="I3:K3"/>
    <mergeCell ref="A4:K4"/>
    <mergeCell ref="C6:E6"/>
    <mergeCell ref="F6:H6"/>
    <mergeCell ref="I6:K6"/>
    <mergeCell ref="A31:A34"/>
    <mergeCell ref="C31:E31"/>
    <mergeCell ref="F31:H31"/>
    <mergeCell ref="I31:K31"/>
    <mergeCell ref="A53:A56"/>
    <mergeCell ref="C53:E53"/>
    <mergeCell ref="F53:H53"/>
    <mergeCell ref="I53:K53"/>
    <mergeCell ref="A70:A73"/>
    <mergeCell ref="C70:E70"/>
    <mergeCell ref="F70:H70"/>
    <mergeCell ref="I70:K70"/>
    <mergeCell ref="A100:A103"/>
    <mergeCell ref="C100:E100"/>
    <mergeCell ref="F100:H100"/>
    <mergeCell ref="I100:K100"/>
    <mergeCell ref="B50:B51"/>
    <mergeCell ref="C50:C51"/>
    <mergeCell ref="D50:D51"/>
    <mergeCell ref="E50:E51"/>
    <mergeCell ref="F50:F51"/>
    <mergeCell ref="G50:G51"/>
    <mergeCell ref="H50:H51"/>
    <mergeCell ref="I50:I51"/>
    <mergeCell ref="F117:F118"/>
    <mergeCell ref="G117:G118"/>
    <mergeCell ref="H117:H118"/>
    <mergeCell ref="I117:I118"/>
    <mergeCell ref="B117:B118"/>
    <mergeCell ref="C117:C118"/>
    <mergeCell ref="D117:D118"/>
    <mergeCell ref="E117:E118"/>
    <mergeCell ref="J117:J118"/>
    <mergeCell ref="K117:K118"/>
    <mergeCell ref="J50:J51"/>
    <mergeCell ref="K50:K51"/>
  </mergeCells>
  <printOptions/>
  <pageMargins left="0.8267716535433072" right="0.2362204724409449" top="0.4724409448818898" bottom="0.31496062992125984" header="0" footer="0"/>
  <pageSetup horizontalDpi="600" verticalDpi="600" orientation="landscape" paperSize="9" scale="78" r:id="rId1"/>
  <rowBreaks count="1" manualBreakCount="1">
    <brk id="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281" t="s">
        <v>87</v>
      </c>
      <c r="J1" s="281"/>
      <c r="K1" s="281"/>
    </row>
    <row r="2" spans="9:11" ht="12.75">
      <c r="I2" s="281" t="s">
        <v>89</v>
      </c>
      <c r="J2" s="281"/>
      <c r="K2" s="281"/>
    </row>
    <row r="3" spans="9:11" ht="12.75">
      <c r="I3" s="282" t="s">
        <v>88</v>
      </c>
      <c r="J3" s="282"/>
      <c r="K3" s="282"/>
    </row>
    <row r="4" spans="1:11" s="8" customFormat="1" ht="18" customHeight="1">
      <c r="A4" s="283" t="s">
        <v>97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287" t="s">
        <v>1</v>
      </c>
      <c r="D6" s="288"/>
      <c r="E6" s="288"/>
      <c r="F6" s="289" t="s">
        <v>66</v>
      </c>
      <c r="G6" s="289"/>
      <c r="H6" s="289"/>
      <c r="I6" s="290" t="s">
        <v>2</v>
      </c>
      <c r="J6" s="290"/>
      <c r="K6" s="291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266"/>
      <c r="B31" s="148"/>
      <c r="C31" s="267" t="s">
        <v>1</v>
      </c>
      <c r="D31" s="267"/>
      <c r="E31" s="267"/>
      <c r="F31" s="268" t="s">
        <v>66</v>
      </c>
      <c r="G31" s="268"/>
      <c r="H31" s="268"/>
      <c r="I31" s="269" t="s">
        <v>2</v>
      </c>
      <c r="J31" s="269"/>
      <c r="K31" s="269"/>
    </row>
    <row r="32" spans="1:11" s="8" customFormat="1" ht="15.75" hidden="1">
      <c r="A32" s="266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266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266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266"/>
      <c r="B50" s="154"/>
      <c r="C50" s="267" t="s">
        <v>1</v>
      </c>
      <c r="D50" s="267"/>
      <c r="E50" s="267"/>
      <c r="F50" s="268" t="s">
        <v>66</v>
      </c>
      <c r="G50" s="268"/>
      <c r="H50" s="268"/>
      <c r="I50" s="269" t="s">
        <v>2</v>
      </c>
      <c r="J50" s="269"/>
      <c r="K50" s="269"/>
    </row>
    <row r="51" spans="1:11" s="8" customFormat="1" ht="15.75" hidden="1">
      <c r="A51" s="266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266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266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284"/>
      <c r="B65" s="11"/>
      <c r="C65" s="272" t="s">
        <v>1</v>
      </c>
      <c r="D65" s="272"/>
      <c r="E65" s="272"/>
      <c r="F65" s="273" t="s">
        <v>66</v>
      </c>
      <c r="G65" s="274"/>
      <c r="H65" s="275"/>
      <c r="I65" s="276" t="s">
        <v>2</v>
      </c>
      <c r="J65" s="276"/>
      <c r="K65" s="286"/>
    </row>
    <row r="66" spans="1:11" s="8" customFormat="1" ht="15.75" hidden="1">
      <c r="A66" s="285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285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285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266"/>
      <c r="B95" s="148"/>
      <c r="C95" s="267" t="s">
        <v>1</v>
      </c>
      <c r="D95" s="267"/>
      <c r="E95" s="267"/>
      <c r="F95" s="268" t="s">
        <v>66</v>
      </c>
      <c r="G95" s="268"/>
      <c r="H95" s="268"/>
      <c r="I95" s="269" t="s">
        <v>2</v>
      </c>
      <c r="J95" s="269"/>
      <c r="K95" s="269"/>
    </row>
    <row r="96" spans="1:11" s="8" customFormat="1" ht="15.75" hidden="1">
      <c r="A96" s="266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266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266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adem</cp:lastModifiedBy>
  <cp:lastPrinted>2005-03-11T14:30:15Z</cp:lastPrinted>
  <dcterms:created xsi:type="dcterms:W3CDTF">2003-08-12T07:24:05Z</dcterms:created>
  <dcterms:modified xsi:type="dcterms:W3CDTF">2005-03-11T14:31:21Z</dcterms:modified>
  <cp:category/>
  <cp:version/>
  <cp:contentType/>
  <cp:contentStatus/>
</cp:coreProperties>
</file>